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my.sharepoint.com/personal/kamiel_jansen_tno_nl/Documents/Desktop/papier karton/"/>
    </mc:Choice>
  </mc:AlternateContent>
  <xr:revisionPtr revIDLastSave="97" documentId="8_{93B27786-8E20-4E40-AF7C-1788DE117C33}" xr6:coauthVersionLast="47" xr6:coauthVersionMax="47" xr10:uidLastSave="{E11EEEA0-4256-49DA-ABEF-D5BD8FF7CBAF}"/>
  <bookViews>
    <workbookView xWindow="28680" yWindow="-5445" windowWidth="51840" windowHeight="21120" tabRatio="810" activeTab="3"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15" l="1"/>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E37" i="15" s="1"/>
  <c r="F30" i="21" s="1"/>
  <c r="H32" i="15"/>
  <c r="H31" i="15"/>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<sst xmlns="http://schemas.openxmlformats.org/spreadsheetml/2006/main" count="601" uniqueCount="325">
  <si>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</si>
  <si>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</si>
  <si>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</si>
  <si>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</si>
  <si>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</si>
  <si>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</si>
  <si>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</si>
  <si>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</si>
  <si>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</si>
  <si>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</si>
  <si>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</si>
  <si>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</si>
  <si>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</si>
  <si>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</si>
  <si>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</si>
  <si>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</si>
  <si>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</si>
  <si>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</si>
  <si>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</si>
  <si>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</si>
  <si>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</si>
  <si>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</si>
  <si>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</si>
  <si>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</si>
  <si>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</si>
  <si>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</si>
  <si>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</si>
  <si>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</si>
  <si>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</si>
  <si>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</si>
  <si>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</si>
  <si>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</si>
  <si>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</si>
  <si>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</si>
  <si>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</si>
  <si>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</si>
  <si>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</si>
  <si>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</si>
  <si>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</si>
  <si>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</si>
  <si>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</si>
  <si>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</si>
  <si>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</si>
  <si>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</si>
  <si>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</si>
  <si>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</si>
  <si>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</si>
  <si>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</si>
  <si>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</si>
  <si>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</si>
  <si>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</si>
  <si>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</si>
  <si>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</si>
  <si>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</si>
  <si>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</si>
  <si>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</si>
  <si>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</si>
  <si>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</si>
  <si>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</si>
  <si>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</si>
  <si>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</si>
  <si>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</si>
  <si>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</si>
  <si>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</si>
  <si>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</si>
  <si>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</si>
  <si>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</si>
  <si>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</si>
  <si>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</si>
  <si>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</si>
  <si>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</si>
  <si>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</si>
  <si>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</si>
  <si>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</si>
  <si>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</si>
  <si>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</si>
  <si>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</si>
  <si>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</si>
  <si>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</si>
  <si>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</si>
  <si>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</si>
  <si>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</si>
  <si>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</si>
  <si>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</si>
  <si>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</si>
  <si>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</si>
  <si>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</si>
  <si>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</si>
  <si>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</si>
  <si>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</si>
  <si>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</si>
  <si>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</si>
  <si>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</si>
  <si>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</si>
  <si>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</si>
  <si>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</si>
  <si>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</si>
  <si>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</si>
  <si>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</si>
  <si>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</si>
  <si>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</si>
  <si>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</si>
  <si>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</si>
  <si>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</si>
  <si>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</si>
  <si>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</si>
  <si>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</si>
  <si>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</si>
  <si>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</si>
  <si>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</si>
  <si>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</si>
  <si>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</si>
  <si>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</si>
  <si>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</si>
  <si>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</si>
  <si>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</si>
  <si>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</si>
  <si>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</si>
  <si>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</si>
  <si>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</si>
  <si>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</si>
  <si>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</si>
  <si>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</si>
  <si>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</si>
  <si>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</si>
  <si>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</si>
  <si>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</si>
  <si>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</si>
  <si>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</si>
  <si>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</si>
  <si>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</si>
  <si>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</si>
  <si>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</si>
  <si>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</si>
  <si>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</si>
  <si>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</si>
  <si>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</si>
  <si>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</si>
  <si>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</si>
  <si>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</si>
  <si>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</si>
  <si>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</si>
  <si>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</si>
  <si>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</si>
  <si>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</si>
  <si>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</si>
  <si>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</si>
  <si>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</si>
  <si>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</si>
  <si>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</si>
  <si>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</si>
  <si>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</si>
  <si>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</si>
  <si>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</si>
  <si>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</si>
  <si>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</si>
  <si>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</si>
  <si>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</si>
  <si>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</si>
  <si>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</si>
  <si>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</si>
  <si>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</si>
  <si>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</si>
  <si>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</si>
  <si>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</si>
  <si>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</si>
  <si>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</si>
  <si>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</si>
  <si>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</si>
  <si>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</si>
  <si>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</si>
  <si>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</si>
  <si>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</si>
  <si>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</si>
  <si>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</si>
  <si>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</si>
  <si>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</si>
  <si>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</si>
  <si>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</si>
  <si>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</si>
  <si>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</si>
  <si>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</si>
  <si>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</si>
  <si>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</si>
  <si>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</si>
  <si>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</si>
  <si>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</si>
  <si>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</si>
  <si>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</si>
  <si>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</si>
  <si>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</si>
  <si>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</si>
  <si>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</si>
  <si>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</si>
  <si>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</si>
  <si>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</si>
  <si>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</si>
  <si>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</si>
  <si>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</si>
  <si>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</si>
  <si>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</si>
  <si>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</si>
  <si>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</si>
  <si>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</si>
  <si>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</si>
  <si>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</si>
  <si>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</si>
  <si>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</si>
  <si>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</si>
  <si>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</si>
  <si>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</si>
  <si>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</si>
  <si>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</si>
  <si>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</si>
  <si>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</si>
  <si>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</si>
  <si>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</si>
  <si>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</si>
  <si>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</si>
  <si>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</si>
  <si>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</si>
  <si>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</si>
  <si>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</si>
  <si>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</si>
  <si>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</si>
  <si>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</si>
  <si>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</si>
  <si>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</si>
  <si>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</si>
  <si>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</si>
  <si>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</si>
  <si>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</si>
  <si>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</si>
  <si>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</si>
  <si>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</si>
  <si>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</si>
  <si>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</si>
  <si>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</si>
  <si>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</si>
  <si>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</si>
  <si>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</si>
  <si>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</si>
  <si>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</si>
  <si>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</si>
  <si>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</si>
  <si>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</si>
  <si>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</si>
  <si>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</si>
  <si>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</si>
  <si>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</si>
  <si>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</si>
  <si>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</si>
  <si>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</si>
  <si>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</si>
  <si>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</si>
  <si>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</si>
  <si>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</si>
  <si>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</si>
  <si>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</si>
  <si>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</si>
  <si>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</si>
  <si>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</si>
  <si>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</si>
  <si>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</si>
  <si>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</si>
  <si>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</si>
  <si>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</si>
  <si>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</si>
  <si>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</si>
  <si>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</si>
  <si>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</si>
  <si>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</si>
  <si>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</si>
  <si>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</si>
  <si>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</si>
  <si>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</si>
  <si>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Profiel voor verbranding</t>
  </si>
  <si>
    <t>onderbouwing</t>
  </si>
  <si>
    <t>Aangehouden NMD basisprofiel/ecoinvent profiel</t>
  </si>
  <si>
    <t>Omschrijving verbrandingsprofiel</t>
  </si>
  <si>
    <t>Dit is al opgenomen in het Ecoinvent-profiel voor verbranding en is daarom hier op 0% gezet. In specifieke gevallen kan hiervan worden afgeweken door de waarde handmatig aan te passen.</t>
  </si>
  <si>
    <t>zie excel SP en SP 2</t>
  </si>
  <si>
    <t>n.t.b.</t>
  </si>
  <si>
    <t>Karton/papier verpakkingsmaterialen</t>
  </si>
  <si>
    <t xml:space="preserve">Karton/papier wat gebruikt is als verpakkingsmaterialen </t>
  </si>
  <si>
    <t>Ja gerecyclde kartonvezels dienen als vezelgrondstof bij de nieuwe productie van papier en karton. Primair alternatief: virgin houtpulp. Relevante normen: EN 643 (kwaliteit en classificatie van “paper &amp; board for recycling”) en EN 13430/13427 (recycleerbaarheid en conformiteitsbeoordeling van verpakkingen).
EN 643 definieert grades en tolerantie op ongewenste stoffen voor verkoop tussen inzamelaars en papierfabrieken. EN 13430/13427 geven eisen en conformiteitsprocedure voor “recoverable by material recycling”.</t>
  </si>
  <si>
    <t xml:space="preserve">Ja. Ook zonder secundair materiaal kan papier/karton worden gemaakt uit virgin pulp; de functionele behoefte (verpakking) blijft bestaan. </t>
  </si>
  <si>
    <t>Ja, secundaire vezels voldoen mits de input aan EN 643 voldoet en het eindproduct de gebruikelijke ISO/EN prestatietests voor golfkarton haalt (bijv. ISO 3037 ECT; ISO 3035 FCT). Conformiteit via interne kwaliteitscontrole papierfabriek en producttestcertificaten.</t>
  </si>
  <si>
    <t>Ja. Recyclingbedrijven voor papier/karton vallen onder Bal, paragraaf 3.5.5 (algemene rijksregels; soms vergunningplicht). Bbk/Rbk 2022 niet van toepassing (geen toepassing als bouwstof in de bodem). Eventuele meld-/erkenningsplichten volgen uit Bal en lokale bevoegd gezag-eisen.</t>
  </si>
  <si>
    <t>Geen EU-EoW-verordening voor papier/karton. Val terug op art. 6 WFD plus NL-Handreiking Afvalstof of niet-afvalstof (jan 2025).</t>
  </si>
  <si>
    <t>Ja. Nederland heeft een volwassen keten met meerdere inzamelaars/verwerkers en papierfabrieken (o.a. PRN-keten; diverse private inzamelaars PRN beschrijft het landelijke systeem; verschillende commerciële inzamelaars publiceren dienstverlening/afzet.</t>
  </si>
  <si>
    <t>Ja. Er worden positieve vergoedingen voor oud papier/karton (OCC) gepubliceerd; marktprijzen fluctureren. Indicatie OCC-prijs (NL) • De Afvalmarkt • https://www.deafvalmarkt.nl/karton-afvoeren/
 • geraadpleegd 2025 • “Indicatieprijs oud papier en karton: 50–90 euro per ton.” 
de AfvalMarkt
Vergoedingen praktijk • Oudpapierprijs.nl • https://oudpapierprijs.nl/
 • nov-2025 • “Prijzen per ton… hoeveelheden en kwaliteiten bepalen de vergoeding</t>
  </si>
  <si>
    <t>Ja. Hoge en stabiele recyclingpercentages in NL vormen structurele vraag.</t>
  </si>
  <si>
    <t>Huishoudelijk oud papier/karton: ~41–44 kg/inw in 2023 (≈0,7–0,8 Mt totaal). Capaciteit: NL/EU papierfabrieken nemen EN-643-kwaliteiten af; bottlenecks bij vervuiling en prijsvolatiliteit. Datagaten: specifieke vrijval uit bouwplaats-verpakkingen (industrie/bedrijven) is niet apart gerapporteerd.</t>
  </si>
  <si>
    <t>Kartonverpakkingen zonder speciale barrières bevatten normaliter geen SVHC ≥ 0,1% w/w. Bij water-/vetafstotende of bedrukte varianten is screening nodig (bijv. PFAS, MOAH-inkten). Toets aan REACH art. 33 (informatie-plicht bij SVHC ≥ 0,1%) en raadpleeg de actuele ECHA Candidate List.</t>
  </si>
  <si>
    <t xml:space="preserve"> Juridisch kader: geen specifieke EU-EoW voor papier; toepassen art. 6 WFD + NL-Handreiking.
Praktisch in NL: het einde-afvalpunt wordt doorgaans bereikt na sorteren/kwaliteitsborging wanneer de output als EN-643-grade wordt verhandeld (contract/verklaring) en bestemd is voor gebruik als grondstof bij een papierfabriek. Tot dat moment gelden afvalregels (Bal; eventueel EVOA bij grensoverschrijding).
EVOA: bij export blijft het EU-WSR 2024/1157 van toepassing; papieren/ kartonafval valt onder Basel B3020 (groene lijst) mits aan kwaliteitsvoorwaarden is voldaan.</t>
  </si>
  <si>
    <t>NVT, papier en karton wordt zelden hergebruikt</t>
  </si>
  <si>
    <t>verpakkingsmaterialen</t>
  </si>
  <si>
    <t>niet vervuild</t>
  </si>
  <si>
    <t>bron gaat uit van max 1%. Heb nu voor worst case het percentage op 1% gehouden. Verpact, Publieksverslag 2024 (weinig herbruikbare papier/karton-verpakkingen), 2024. https://www.verpact.nl/sites/default/files/2024-09/VRP_publieksverslag%202024_12.pdf</t>
  </si>
  <si>
    <t>bron gaat uit van max 1%. Heb nu voor worst case het percentage op 1% gehouden.</t>
  </si>
  <si>
    <t>Bssa (stortverbod o.a. voor papier en karton), 2024</t>
  </si>
  <si>
    <t>IPLO over Bssa, 2025. https://opmaat.sdu.nl/content/BWBR0009094-20240101
OpMaat
 • https://iplo.nl/thema/bodem/regelgeving/besluit-stortplaatsen-stortverboden-afvalstoffen/</t>
  </si>
  <si>
    <t>2014; Afvalcirculair, Storten is minst gewenst; brandbaar afval stortverbod, 2025. https://lap3.nl/publish/pages/230389/2014-10-29_ttw2_notavanaanpassing_final.pd</t>
  </si>
  <si>
    <t xml:space="preserve">LAP3, Tweede wijziging LAP2 (brandbaar restafval wordt verbrand in AVI’s), </t>
  </si>
  <si>
    <t>1% sorteren en 6% bij recycle proces</t>
  </si>
  <si>
    <t>geen publieke informatie beschikbaar, inschatting van afvalverwerker</t>
  </si>
  <si>
    <t>0696-avC&amp;Verbranden papier/karton (15,92 MJ/kg) (o.b.v. Waste paperboard {RoW}| treatment of waste paperboard, municipal incineration | Cut-off, U)</t>
  </si>
  <si>
    <t>papier/karton recylcing</t>
  </si>
  <si>
    <t>In omschrijving ecoinven profiel: Waste paperboard {NL}| market for waste paperboard | Cut-off, U</t>
  </si>
  <si>
    <t>Properties
Carbon content, fossil: 0 kg C/kg dry mass
Carbon content, non-fossil: 0.483258928571 kg C/kg dry mass
Dry mass: 0.804 kg
Heating value, net: 15.92 MJ
Wet mass: 1 kg</t>
  </si>
  <si>
    <t>Waste paper, sorted {Europe without Switzerland}| treatment of waste paper, unsorted, sorting | Cut-off, U</t>
  </si>
  <si>
    <t>Pulpwood, softwood, measured as solid wood under bark {Europe without Switzerland}| market for pulpwood, softwood, measured as solid wood under bark | Cut-off, U</t>
  </si>
  <si>
    <t>Bij de fabrikant vinden nog bewerkingsstappen plaats om het afvalpapier geschikt te maken voor hergebruik. Het is echter onduidelijk in hoeverre deze processen verschillen van die voor virgin pulp. Omdat hierover geen informatie is gevonden, is voorlopig aangenomen dat ze gelijk zijn aan de processen voor virgin materialen en het verschil proberen te verwerken in de kwaliteitsfactor.</t>
  </si>
  <si>
    <t>Het gerecyclede materiaal vervangt uiteindelijk pulp uit hout, deels afkomstig van hardhout en deels van zachthout. Voor de berekeningen is uitgegaan van zachthout als grondstofequivalent, omdat dit technisch het meest overeenkomt met het gerecyclede materiaal.</t>
  </si>
  <si>
    <t>verschillende technische kwaliteiten</t>
  </si>
  <si>
    <t xml:space="preserve">iets hogere dichtheid / lagere zwelling door hornificatie; effect doorgaans beperkt voor verpakkingskwaliteit. Relatief: 0,95
Na recycling: duidelijk lager (hornificatie, fiber-damage). Relatief: 0.7
</t>
  </si>
  <si>
    <t>Recyclebaarheid</t>
  </si>
  <si>
    <t xml:space="preserve">Recyclebaarheid (chemische kwaliteit/de-inking)
Grafisch papier: beoordeeld via INGEDE-11/EPRC scorecard; goede ontinkbaarheid haalbaar.
Verpakkingskarton (OCC): meestal zonder flotatie-ontinkting; procesreiniging verwijdert stickies. Relatief: ~90/100.
Bronnen: EPRC/INGEDE scorecard (de-inkability). 2018. 
paperforrecycling.eu
</t>
  </si>
  <si>
    <t>Samenstelling (vezellengte/variatie)</t>
  </si>
  <si>
    <t>Gerecycled: kortere/heterogene vezelmix; doorgaans 10–30 % virgin-blend nodig voor zware toepassingen.Bronnen: Hubbe (vezelverkorting/hornificatie; additieven/raffinage noodzakelijk). 2014. 
NC State University
 • Studie over toevoegen virgin vezel aan recycled liner (sterkteverbetering). 2021. 
R</t>
  </si>
  <si>
    <t>Economische waarde</t>
  </si>
  <si>
    <t>OCC (gerecycled) substantieel goedkoper dan virgin NBSK; prijs ≠ prestatie, maar duidt op lagere “kwaliteitsschaarste”. Relatief (waarde-proxy): ~70/100.
Bronnen: World Bank “Pink Sheet” (pulpprijzen; dataset). 2025. 
The World Bank  Letsrecycle marktrapport OCC (prijspeil 2025). 2025. letsrecycle.com
 • Fastmarkets PIX-methodologie recovered paper (indexkader). 2025. Fastmarkets</t>
  </si>
  <si>
    <t>Verpact/Afvalfonds, Toelichting verslagleggingsformulier 2023 (recycling verpakkings-papier/karton 89%), 2024; Verpact, Infographic OPK 2023, 2024. https://www.verpact.nl/sites/default/files/2024-08/Toelichting%20op%20het%20verslagleggingsformulier%202023.pdf
Verpact
 • https://www.verpact.nl/sites/default/files/2024-08/VRP_infographic_OPK_2023_met_logo.p</t>
  </si>
  <si>
    <t>Algemene gegevens over kartonnen verpakkingsmaterialen, geen specifieke gegevens beschikbaar voor de bouw Er is aangenomen dat deze gegevens representatief zijn voor bouwproducten.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</si>
</sst>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2">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65</xdr:row>
      <xdr:rowOff>21571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30</xdr:row>
      <xdr:rowOff>162890</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zoomScale="145" zoomScaleNormal="145" workbookViewId="0">
      <selection activeCell="E39" sqref="E39"/>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2</v>
      </c>
      <c r="C2" s="1"/>
      <c r="D2" s="1"/>
      <c r="E2" s="1"/>
      <c r="F2" s="1"/>
      <c r="G2" s="1"/>
      <c r="H2" s="1"/>
      <c r="I2" s="1"/>
      <c r="J2" s="1"/>
      <c r="K2" s="1"/>
      <c r="L2" s="1"/>
      <c r="M2" s="1"/>
      <c r="N2" s="1"/>
      <c r="O2" s="1"/>
      <c r="P2" s="1"/>
      <c r="Q2" s="1"/>
      <c r="R2" s="1"/>
      <c r="S2" s="1"/>
      <c r="T2" s="1"/>
      <c r="U2" s="1"/>
      <c r="V2" s="1"/>
      <c r="W2" s="1"/>
      <c r="X2" s="1"/>
      <c r="Y2" s="1"/>
    </row>
    <row r="3" spans="2:25" x14ac:dyDescent="0.2">
      <c r="B3" s="7"/>
      <c r="C3" s="7" t="s">
        <v>3</v>
      </c>
      <c r="D3" s="7"/>
      <c r="E3" s="7"/>
      <c r="F3" s="7"/>
      <c r="G3" s="7"/>
      <c r="H3" s="7"/>
      <c r="I3" s="7"/>
      <c r="J3" s="7"/>
      <c r="K3" s="7"/>
      <c r="L3" s="7"/>
      <c r="M3" s="7"/>
      <c r="N3" s="7"/>
      <c r="O3" s="7"/>
      <c r="P3" s="7"/>
      <c r="Q3" s="7"/>
      <c r="R3" s="7"/>
      <c r="S3" s="7"/>
      <c r="T3" s="7"/>
      <c r="U3" s="7"/>
      <c r="V3" s="7"/>
      <c r="W3" s="7"/>
      <c r="X3" s="7"/>
      <c r="Y3" s="7"/>
    </row>
    <row r="5" spans="2:25" x14ac:dyDescent="0.2">
      <c r="D5" t="s">
        <v>4</v>
      </c>
    </row>
    <row r="7" spans="2:25" ht="11" thickBot="1" x14ac:dyDescent="0.3">
      <c r="D7" s="5"/>
      <c r="E7" s="5" t="s">
        <v>5</v>
      </c>
      <c r="F7" s="5" t="s">
        <v>6</v>
      </c>
      <c r="G7" s="5" t="s">
        <v>7</v>
      </c>
      <c r="H7" s="5" t="s">
        <v>8</v>
      </c>
      <c r="I7" s="5" t="s">
        <v>5</v>
      </c>
    </row>
    <row r="8" spans="2:25" ht="11.5" thickTop="1" thickBot="1" x14ac:dyDescent="0.3">
      <c r="D8" s="5" t="s">
        <v>9</v>
      </c>
      <c r="E8" s="3" t="s">
        <v>10</v>
      </c>
      <c r="F8" s="2" t="s">
        <v>282</v>
      </c>
      <c r="G8" s="3" t="s">
        <v>5</v>
      </c>
      <c r="H8" s="2" t="s">
        <v>11</v>
      </c>
      <c r="I8" s="3"/>
    </row>
    <row r="9" spans="2:25" ht="10.5" thickTop="1" x14ac:dyDescent="0.2">
      <c r="D9" s="3"/>
      <c r="E9" s="3" t="s">
        <v>12</v>
      </c>
      <c r="F9" s="2" t="s">
        <v>283</v>
      </c>
      <c r="G9" s="3" t="s">
        <v>5</v>
      </c>
      <c r="H9" s="2" t="s">
        <v>11</v>
      </c>
      <c r="I9" s="3"/>
    </row>
    <row r="10" spans="2:25" x14ac:dyDescent="0.2">
      <c r="D10" s="3"/>
      <c r="E10" s="3" t="s">
        <v>13</v>
      </c>
      <c r="F10" s="2" t="s">
        <v>284</v>
      </c>
      <c r="G10" s="3" t="s">
        <v>5</v>
      </c>
      <c r="H10" s="2" t="s">
        <v>11</v>
      </c>
      <c r="I10" s="3"/>
    </row>
    <row r="11" spans="2:25" x14ac:dyDescent="0.2">
      <c r="D11" s="3"/>
      <c r="E11" s="3" t="s">
        <v>14</v>
      </c>
      <c r="F11" s="67" t="str">
        <f>'SP 1 Verdeling EOL'!G46</f>
        <v>verpakkingsmaterialen</v>
      </c>
      <c r="G11" s="3" t="s">
        <v>5</v>
      </c>
      <c r="H11" s="76" t="str">
        <f>'SP 1 Verdeling EOL'!H46</f>
        <v/>
      </c>
      <c r="I11" s="3" t="s">
        <v>15</v>
      </c>
    </row>
    <row r="12" spans="2:25" x14ac:dyDescent="0.2">
      <c r="E12" s="3" t="s">
        <v>16</v>
      </c>
      <c r="F12" s="67" t="str">
        <f>'SP 1 Verdeling EOL'!G47</f>
        <v>n.v.t.</v>
      </c>
      <c r="G12" s="3" t="s">
        <v>5</v>
      </c>
      <c r="H12" s="67" t="str">
        <f>'SP 1 Verdeling EOL'!H47</f>
        <v/>
      </c>
      <c r="I12" s="3" t="s">
        <v>15</v>
      </c>
    </row>
    <row r="13" spans="2:25" x14ac:dyDescent="0.2">
      <c r="D13" s="3"/>
      <c r="E13" s="3" t="s">
        <v>17</v>
      </c>
      <c r="F13" s="67" t="str">
        <f>'SP 1 Verdeling EOL'!G48</f>
        <v>niet vervuild</v>
      </c>
      <c r="G13" s="3" t="s">
        <v>5</v>
      </c>
      <c r="H13" s="77" t="str">
        <f>'SP 1 Verdeling EOL'!H48</f>
        <v/>
      </c>
      <c r="I13" s="3" t="s">
        <v>15</v>
      </c>
    </row>
    <row r="14" spans="2:25" x14ac:dyDescent="0.2">
      <c r="D14" s="3"/>
      <c r="E14" s="3" t="s">
        <v>18</v>
      </c>
      <c r="F14" s="75">
        <f>'SP 1 Verdeling EOL'!F52</f>
        <v>0</v>
      </c>
      <c r="G14" s="3" t="s">
        <v>19</v>
      </c>
      <c r="H14" s="67">
        <f>'SP 1 Verdeling EOL'!H52</f>
        <v>0</v>
      </c>
      <c r="I14" s="9" t="s">
        <v>20</v>
      </c>
    </row>
    <row r="15" spans="2:25" x14ac:dyDescent="0.2">
      <c r="D15" s="3"/>
      <c r="E15" s="3" t="s">
        <v>21</v>
      </c>
      <c r="F15" s="75">
        <f>'SP 2 EOL efficientie '!E31</f>
        <v>0</v>
      </c>
      <c r="G15" s="3" t="s">
        <v>19</v>
      </c>
      <c r="H15" s="67">
        <f>'SP 1 Verdeling EOL'!H53</f>
        <v>0</v>
      </c>
      <c r="I15" s="9" t="s">
        <v>20</v>
      </c>
    </row>
    <row r="16" spans="2:25" x14ac:dyDescent="0.2">
      <c r="D16" s="3"/>
      <c r="E16" s="3"/>
      <c r="F16" s="66"/>
      <c r="G16" s="3"/>
      <c r="H16" s="66"/>
      <c r="I16" s="9"/>
    </row>
    <row r="17" spans="4:9" ht="11" thickBot="1" x14ac:dyDescent="0.3">
      <c r="D17" s="5" t="s">
        <v>22</v>
      </c>
      <c r="E17" s="3" t="s">
        <v>27</v>
      </c>
      <c r="F17" s="75">
        <f>'SP 2 EOL efficientie '!E32</f>
        <v>0</v>
      </c>
      <c r="G17" s="3" t="s">
        <v>19</v>
      </c>
      <c r="H17" s="2" t="s">
        <v>281</v>
      </c>
      <c r="I17" s="9" t="s">
        <v>24</v>
      </c>
    </row>
    <row r="18" spans="4:9" ht="10.5" thickTop="1" x14ac:dyDescent="0.2">
      <c r="D18" s="3"/>
      <c r="E18" s="3" t="s">
        <v>26</v>
      </c>
      <c r="F18" s="75">
        <f>'SP 2 EOL efficientie '!E33</f>
        <v>0.81839999999999991</v>
      </c>
      <c r="G18" s="3" t="s">
        <v>19</v>
      </c>
      <c r="H18" s="2" t="s">
        <v>281</v>
      </c>
      <c r="I18" s="9" t="s">
        <v>24</v>
      </c>
    </row>
    <row r="19" spans="4:9" x14ac:dyDescent="0.2">
      <c r="E19" s="3" t="s">
        <v>25</v>
      </c>
      <c r="F19" s="75">
        <f>'SP 2 EOL efficientie '!E34</f>
        <v>0.18160000000000001</v>
      </c>
      <c r="G19" s="3" t="s">
        <v>19</v>
      </c>
      <c r="H19" s="2" t="s">
        <v>281</v>
      </c>
      <c r="I19" s="9" t="s">
        <v>24</v>
      </c>
    </row>
    <row r="20" spans="4:9" x14ac:dyDescent="0.2">
      <c r="E20" s="3" t="s">
        <v>23</v>
      </c>
      <c r="F20" s="75">
        <f>'SP 2 EOL efficientie '!E35</f>
        <v>0</v>
      </c>
      <c r="G20" s="3" t="s">
        <v>19</v>
      </c>
      <c r="H20" s="2" t="s">
        <v>281</v>
      </c>
      <c r="I20" s="9" t="s">
        <v>24</v>
      </c>
    </row>
    <row r="21" spans="4:9" x14ac:dyDescent="0.2">
      <c r="D21" s="3"/>
      <c r="E21" s="3"/>
      <c r="F21" s="3"/>
      <c r="G21" s="3"/>
      <c r="I21" s="9"/>
    </row>
    <row r="22" spans="4:9" ht="11" thickBot="1" x14ac:dyDescent="0.3">
      <c r="D22" s="5" t="s">
        <v>28</v>
      </c>
      <c r="E22" s="3" t="s">
        <v>29</v>
      </c>
      <c r="F22" s="67" t="str">
        <f>'SP 3 hergebruik'!E7</f>
        <v xml:space="preserve"> </v>
      </c>
      <c r="G22" s="3" t="s">
        <v>30</v>
      </c>
      <c r="H22" s="2" t="str">
        <f>'SP 3 hergebruik'!F7</f>
        <v xml:space="preserve"> </v>
      </c>
      <c r="I22" s="9" t="s">
        <v>31</v>
      </c>
    </row>
    <row r="23" spans="4:9" ht="10.5" thickTop="1" x14ac:dyDescent="0.2">
      <c r="D23" s="3"/>
      <c r="E23" s="3" t="s">
        <v>32</v>
      </c>
      <c r="F23" s="67" t="str">
        <f>'SP 3 hergebruik'!E8</f>
        <v xml:space="preserve"> </v>
      </c>
      <c r="G23" s="3" t="s">
        <v>30</v>
      </c>
      <c r="H23" s="2" t="str">
        <f>'SP 3 hergebruik'!F8</f>
        <v xml:space="preserve"> </v>
      </c>
      <c r="I23" s="9" t="s">
        <v>31</v>
      </c>
    </row>
    <row r="24" spans="4:9" x14ac:dyDescent="0.2">
      <c r="D24" s="3"/>
      <c r="E24" s="3" t="s">
        <v>33</v>
      </c>
      <c r="F24" s="67" t="str">
        <f>'SP 3 hergebruik'!D18</f>
        <v/>
      </c>
      <c r="G24" s="3" t="s">
        <v>30</v>
      </c>
      <c r="H24" s="67">
        <f>'SP 3 hergebruik'!F18</f>
        <v>0</v>
      </c>
      <c r="I24" s="9" t="s">
        <v>31</v>
      </c>
    </row>
    <row r="25" spans="4:9" ht="12" customHeight="1" x14ac:dyDescent="0.2">
      <c r="D25" s="3"/>
      <c r="E25" s="3" t="s">
        <v>34</v>
      </c>
      <c r="F25" s="69">
        <f>'SP 3 hergebruik'!E42</f>
        <v>0</v>
      </c>
      <c r="G25" s="3" t="s">
        <v>19</v>
      </c>
      <c r="H25" s="78" t="s">
        <v>35</v>
      </c>
      <c r="I25" s="9" t="s">
        <v>31</v>
      </c>
    </row>
    <row r="26" spans="4:9" x14ac:dyDescent="0.2">
      <c r="D26" s="3"/>
      <c r="E26" s="3"/>
      <c r="F26" s="3"/>
      <c r="G26" s="3"/>
      <c r="H26" s="3"/>
      <c r="I26" s="3"/>
    </row>
    <row r="27" spans="4:9" ht="11" thickBot="1" x14ac:dyDescent="0.3">
      <c r="D27" s="5" t="s">
        <v>36</v>
      </c>
      <c r="E27" s="3" t="s">
        <v>37</v>
      </c>
      <c r="F27" s="67" t="str">
        <f>'SP 4 recycling'!E7</f>
        <v>Waste paper, sorted {Europe without Switzerland}| treatment of waste paper, unsorted, sorting | Cut-off, U</v>
      </c>
      <c r="G27" s="3" t="s">
        <v>30</v>
      </c>
      <c r="H27" s="69">
        <f>'SP 4 recycling'!F7</f>
        <v>0</v>
      </c>
      <c r="I27" s="9" t="s">
        <v>38</v>
      </c>
    </row>
    <row r="28" spans="4:9" ht="10.5" thickTop="1" x14ac:dyDescent="0.2">
      <c r="D28" s="3"/>
      <c r="E28" s="3" t="s">
        <v>39</v>
      </c>
      <c r="F28" s="67" t="str">
        <f>'SP 4 recycling'!E8</f>
        <v>nvt</v>
      </c>
      <c r="G28" s="3" t="s">
        <v>30</v>
      </c>
      <c r="H28" s="69" t="str">
        <f>'SP 4 recycling'!F8</f>
        <v>Bij de fabrikant vinden nog bewerkingsstappen plaats om het afvalpapier geschikt te maken voor hergebruik. Het is echter onduidelijk in hoeverre deze processen verschillen van die voor virgin pulp. Omdat hierover geen informatie is gevonden, is voorlopig aangenomen dat ze gelijk zijn aan de processen voor virgin materialen en het verschil proberen te verwerken in de kwaliteitsfactor.</v>
      </c>
      <c r="I28" s="9" t="s">
        <v>38</v>
      </c>
    </row>
    <row r="29" spans="4:9" x14ac:dyDescent="0.2">
      <c r="D29" s="3"/>
      <c r="E29" s="3" t="s">
        <v>40</v>
      </c>
      <c r="F29" s="67" t="str">
        <f>'SP 4 recycling'!D18</f>
        <v>Pulpwood, softwood, measured as solid wood under bark {Europe without Switzerland}| market for pulpwood, softwood, measured as solid wood under bark | Cut-off, U</v>
      </c>
      <c r="G29" s="3" t="s">
        <v>30</v>
      </c>
      <c r="H29" s="69" t="str">
        <f>'SP 4 recycling'!F18</f>
        <v>Het gerecyclede materiaal vervangt uiteindelijk pulp uit hout, deels afkomstig van hardhout en deels van zachthout. Voor de berekeningen is uitgegaan van zachthout als grondstofequivalent, omdat dit technisch het meest overeenkomt met het gerecyclede materiaal.</v>
      </c>
      <c r="I29" s="9" t="s">
        <v>38</v>
      </c>
    </row>
    <row r="30" spans="4:9" x14ac:dyDescent="0.2">
      <c r="D30" s="3"/>
      <c r="E30" s="3" t="s">
        <v>41</v>
      </c>
      <c r="F30" s="69">
        <f>'SP 4 recycling'!E37</f>
        <v>0.7</v>
      </c>
      <c r="G30" s="3" t="s">
        <v>19</v>
      </c>
      <c r="H30" s="69"/>
      <c r="I30" s="9" t="s">
        <v>38</v>
      </c>
    </row>
    <row r="31" spans="4:9" x14ac:dyDescent="0.2">
      <c r="D31" s="3"/>
      <c r="E31" s="3"/>
      <c r="F31" s="3"/>
      <c r="G31" s="3"/>
      <c r="H31" s="79"/>
      <c r="I31" s="3"/>
    </row>
    <row r="32" spans="4:9" ht="11" thickBot="1" x14ac:dyDescent="0.3">
      <c r="D32" s="5" t="s">
        <v>42</v>
      </c>
      <c r="E32" s="3" t="s">
        <v>43</v>
      </c>
      <c r="F32" s="71">
        <f>'SP 5 AVI'!E15</f>
        <v>15.92</v>
      </c>
      <c r="G32" s="3" t="s">
        <v>44</v>
      </c>
      <c r="H32" s="72" t="str">
        <f>'SP 5 AVI'!$F$15</f>
        <v>In omschrijving ecoinven profiel: Waste paperboard {NL}| market for waste paperboard | Cut-off, U</v>
      </c>
      <c r="I32" s="9" t="s">
        <v>45</v>
      </c>
    </row>
    <row r="33" spans="4:9" ht="10.5" thickTop="1" x14ac:dyDescent="0.2">
      <c r="E33" s="3" t="s">
        <v>276</v>
      </c>
      <c r="F33" s="71" t="str">
        <f>'SP 5 AVI'!E18</f>
        <v>0696-avC&amp;Verbranden papier/karton (15,92 MJ/kg) (o.b.v. Waste paperboard {RoW}| treatment of waste paperboard, municipal incineration | Cut-off, U)</v>
      </c>
      <c r="G33" s="3" t="s">
        <v>30</v>
      </c>
      <c r="H33" s="72" t="str">
        <f>'SP 5 AVI'!$F$18</f>
        <v/>
      </c>
      <c r="I33" s="9"/>
    </row>
    <row r="34" spans="4:9" x14ac:dyDescent="0.2">
      <c r="E34" s="3" t="s">
        <v>46</v>
      </c>
      <c r="F34" s="2" t="s">
        <v>255</v>
      </c>
      <c r="G34" s="3"/>
      <c r="H34" s="2"/>
      <c r="I34" s="3" t="s">
        <v>47</v>
      </c>
    </row>
    <row r="35" spans="4:9" x14ac:dyDescent="0.2">
      <c r="D35" s="3"/>
      <c r="E35" s="3"/>
      <c r="F35" s="3"/>
      <c r="G35" s="3"/>
      <c r="H35" s="3"/>
      <c r="I35" s="3"/>
    </row>
    <row r="36" spans="4:9" ht="11" thickBot="1" x14ac:dyDescent="0.3">
      <c r="D36" s="5" t="s">
        <v>48</v>
      </c>
      <c r="E36" s="3" t="s">
        <v>49</v>
      </c>
      <c r="F36" s="2"/>
      <c r="G36" s="3" t="s">
        <v>30</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F6" sqref="F6"/>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28</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c r="E6" t="s">
        <v>296</v>
      </c>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6" t="s">
        <v>60</v>
      </c>
      <c r="F13" s="86"/>
      <c r="G13" s="86"/>
      <c r="H13" s="86"/>
      <c r="I13" s="86"/>
      <c r="J13" s="86"/>
      <c r="K13" s="86"/>
      <c r="L13" s="86"/>
      <c r="M13" s="86"/>
    </row>
    <row r="14" spans="2:30" ht="11.5" x14ac:dyDescent="0.25">
      <c r="D14" s="13"/>
      <c r="E14" s="82" t="s">
        <v>61</v>
      </c>
      <c r="F14" s="82"/>
      <c r="G14" s="82"/>
      <c r="H14" s="82"/>
      <c r="I14" s="82"/>
      <c r="J14" s="82"/>
      <c r="K14" s="82"/>
      <c r="L14" s="82"/>
      <c r="M14" s="82"/>
    </row>
    <row r="15" spans="2:30" ht="75" customHeight="1" x14ac:dyDescent="0.25">
      <c r="D15" s="13"/>
      <c r="E15" s="85"/>
      <c r="F15" s="85"/>
      <c r="G15" s="85"/>
      <c r="H15" s="85"/>
      <c r="I15" s="85"/>
      <c r="J15" s="85"/>
      <c r="K15" s="85"/>
      <c r="L15" s="85"/>
      <c r="M15" s="85"/>
    </row>
    <row r="16" spans="2:30" ht="11.5" x14ac:dyDescent="0.25">
      <c r="D16" s="13"/>
    </row>
    <row r="17" spans="4:30" ht="31.5" customHeight="1" x14ac:dyDescent="0.25">
      <c r="D17" s="13"/>
      <c r="E17" s="90" t="s">
        <v>62</v>
      </c>
      <c r="F17" s="86"/>
      <c r="G17" s="86"/>
      <c r="H17" s="86"/>
      <c r="I17" s="86"/>
      <c r="J17" s="86"/>
      <c r="K17" s="86"/>
      <c r="L17" s="86"/>
      <c r="M17" s="86"/>
    </row>
    <row r="18" spans="4:30" ht="11.5" x14ac:dyDescent="0.25">
      <c r="D18" s="13"/>
      <c r="E18" s="82" t="s">
        <v>61</v>
      </c>
      <c r="F18" s="82"/>
      <c r="G18" s="82"/>
      <c r="H18" s="82"/>
      <c r="I18" s="82"/>
      <c r="J18" s="82"/>
      <c r="K18" s="82"/>
      <c r="L18" s="82"/>
      <c r="M18" s="82"/>
    </row>
    <row r="19" spans="4:30" ht="75" customHeight="1" x14ac:dyDescent="0.25">
      <c r="D19" s="13"/>
      <c r="E19" s="85"/>
      <c r="F19" s="85"/>
      <c r="G19" s="85"/>
      <c r="H19" s="85"/>
      <c r="I19" s="85"/>
      <c r="J19" s="85"/>
      <c r="K19" s="85"/>
      <c r="L19" s="85"/>
      <c r="M19" s="85"/>
    </row>
    <row r="20" spans="4:30" ht="11.5" x14ac:dyDescent="0.25">
      <c r="D20" s="13"/>
    </row>
    <row r="21" spans="4:30" ht="24" customHeight="1" x14ac:dyDescent="0.25">
      <c r="D21" s="13"/>
      <c r="E21" s="86" t="s">
        <v>63</v>
      </c>
      <c r="F21" s="86"/>
      <c r="G21" s="86"/>
      <c r="H21" s="86"/>
      <c r="I21" s="86"/>
      <c r="J21" s="86"/>
      <c r="K21" s="86"/>
      <c r="L21" s="86"/>
      <c r="M21" s="86"/>
    </row>
    <row r="22" spans="4:30" ht="11.5" x14ac:dyDescent="0.25">
      <c r="D22" s="13"/>
      <c r="E22" s="82" t="s">
        <v>61</v>
      </c>
      <c r="F22" s="82"/>
      <c r="G22" s="82"/>
      <c r="H22" s="82"/>
      <c r="I22" s="82"/>
      <c r="J22" s="82"/>
      <c r="K22" s="82"/>
      <c r="L22" s="82"/>
      <c r="M22" s="82"/>
    </row>
    <row r="23" spans="4:30" ht="75" customHeight="1" x14ac:dyDescent="0.25">
      <c r="D23" s="13"/>
      <c r="E23" s="85"/>
      <c r="F23" s="85"/>
      <c r="G23" s="85"/>
      <c r="H23" s="85"/>
      <c r="I23" s="85"/>
      <c r="J23" s="85"/>
      <c r="K23" s="85"/>
      <c r="L23" s="85"/>
      <c r="M23" s="85"/>
    </row>
    <row r="24" spans="4:30" ht="11.5" x14ac:dyDescent="0.25">
      <c r="D24" s="13"/>
    </row>
    <row r="25" spans="4:30" ht="24" customHeight="1" x14ac:dyDescent="0.25">
      <c r="D25" s="13"/>
      <c r="E25" s="86" t="s">
        <v>64</v>
      </c>
      <c r="F25" s="86"/>
      <c r="G25" s="86"/>
      <c r="H25" s="86"/>
      <c r="I25" s="86"/>
      <c r="J25" s="86"/>
      <c r="K25" s="86"/>
      <c r="L25" s="86"/>
      <c r="M25" s="86"/>
    </row>
    <row r="26" spans="4:30" ht="11.5" x14ac:dyDescent="0.25">
      <c r="D26" s="13"/>
      <c r="E26" s="82" t="s">
        <v>61</v>
      </c>
      <c r="F26" s="82"/>
      <c r="G26" s="82"/>
      <c r="H26" s="82"/>
      <c r="I26" s="82"/>
      <c r="J26" s="82"/>
      <c r="K26" s="82"/>
      <c r="L26" s="82"/>
      <c r="M26" s="82"/>
      <c r="AD26" s="16" t="s">
        <v>65</v>
      </c>
    </row>
    <row r="27" spans="4:30" ht="75" customHeight="1" x14ac:dyDescent="0.25">
      <c r="D27" s="13"/>
      <c r="E27" s="85"/>
      <c r="F27" s="85"/>
      <c r="G27" s="85"/>
      <c r="H27" s="85"/>
      <c r="I27" s="85"/>
      <c r="J27" s="85"/>
      <c r="K27" s="85"/>
      <c r="L27" s="85"/>
      <c r="M27" s="85"/>
    </row>
    <row r="28" spans="4:30" ht="11.5" x14ac:dyDescent="0.25">
      <c r="D28" s="13"/>
    </row>
    <row r="29" spans="4:30" ht="11.5" x14ac:dyDescent="0.25">
      <c r="D29" s="13"/>
      <c r="AB29" s="6"/>
    </row>
    <row r="30" spans="4:30" ht="11.5" x14ac:dyDescent="0.25">
      <c r="D30" s="13" t="s">
        <v>66</v>
      </c>
      <c r="E30" t="s">
        <v>67</v>
      </c>
    </row>
    <row r="31" spans="4:30" ht="11.5" x14ac:dyDescent="0.25">
      <c r="D31" s="13"/>
      <c r="E31" s="87" t="s">
        <v>68</v>
      </c>
      <c r="F31" s="88"/>
      <c r="G31" s="88"/>
      <c r="H31" s="88"/>
      <c r="I31" s="88"/>
      <c r="J31" s="88"/>
      <c r="K31" s="88"/>
      <c r="L31" s="88"/>
      <c r="M31" s="89"/>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6" t="s">
        <v>73</v>
      </c>
      <c r="F36" s="86"/>
      <c r="G36" s="86"/>
      <c r="H36" s="86"/>
      <c r="I36" s="86"/>
      <c r="J36" s="86"/>
      <c r="K36" s="86"/>
      <c r="L36" s="86"/>
      <c r="M36" s="86"/>
    </row>
    <row r="37" spans="4:13" ht="11.5" x14ac:dyDescent="0.25">
      <c r="D37" s="13"/>
      <c r="E37" s="82" t="s">
        <v>61</v>
      </c>
      <c r="F37" s="82"/>
      <c r="G37" s="82"/>
      <c r="H37" s="82"/>
      <c r="I37" s="82"/>
      <c r="J37" s="82"/>
      <c r="K37" s="82"/>
      <c r="L37" s="82"/>
      <c r="M37" s="82"/>
    </row>
    <row r="38" spans="4:13" ht="75" customHeight="1" x14ac:dyDescent="0.25">
      <c r="D38" s="13"/>
      <c r="E38" s="85"/>
      <c r="F38" s="85"/>
      <c r="G38" s="85"/>
      <c r="H38" s="85"/>
      <c r="I38" s="85"/>
      <c r="J38" s="85"/>
      <c r="K38" s="85"/>
      <c r="L38" s="85"/>
      <c r="M38" s="85"/>
    </row>
    <row r="39" spans="4:13" ht="11.5" x14ac:dyDescent="0.25">
      <c r="D39" s="13"/>
    </row>
    <row r="40" spans="4:13" ht="24" customHeight="1" x14ac:dyDescent="0.25">
      <c r="D40" s="13"/>
      <c r="E40" s="86" t="s">
        <v>74</v>
      </c>
      <c r="F40" s="86"/>
      <c r="G40" s="86"/>
      <c r="H40" s="86"/>
      <c r="I40" s="86"/>
      <c r="J40" s="86"/>
      <c r="K40" s="86"/>
      <c r="L40" s="86"/>
      <c r="M40" s="86"/>
    </row>
    <row r="41" spans="4:13" ht="11.5" x14ac:dyDescent="0.25">
      <c r="D41" s="13"/>
      <c r="E41" s="82" t="s">
        <v>61</v>
      </c>
      <c r="F41" s="82"/>
      <c r="G41" s="82"/>
      <c r="H41" s="82"/>
      <c r="I41" s="82"/>
      <c r="J41" s="82"/>
      <c r="K41" s="82"/>
      <c r="L41" s="82"/>
      <c r="M41" s="82"/>
    </row>
    <row r="42" spans="4:13" ht="75" customHeight="1" x14ac:dyDescent="0.25">
      <c r="D42" s="13"/>
      <c r="E42" s="85"/>
      <c r="F42" s="85"/>
      <c r="G42" s="85"/>
      <c r="H42" s="85"/>
      <c r="I42" s="85"/>
      <c r="J42" s="85"/>
      <c r="K42" s="85"/>
      <c r="L42" s="85"/>
      <c r="M42" s="85"/>
    </row>
    <row r="43" spans="4:13" ht="11.5" x14ac:dyDescent="0.25">
      <c r="D43" s="13"/>
    </row>
    <row r="44" spans="4:13" ht="36" customHeight="1" x14ac:dyDescent="0.25">
      <c r="D44" s="13"/>
      <c r="E44" s="86" t="s">
        <v>75</v>
      </c>
      <c r="F44" s="86"/>
      <c r="G44" s="86"/>
      <c r="H44" s="86"/>
      <c r="I44" s="86"/>
      <c r="J44" s="86"/>
      <c r="K44" s="86"/>
      <c r="L44" s="86"/>
      <c r="M44" s="86"/>
    </row>
    <row r="45" spans="4:13" ht="11.5" x14ac:dyDescent="0.25">
      <c r="D45" s="13"/>
      <c r="E45" s="82" t="s">
        <v>61</v>
      </c>
      <c r="F45" s="82"/>
      <c r="G45" s="82"/>
      <c r="H45" s="82"/>
      <c r="I45" s="82"/>
      <c r="J45" s="82"/>
      <c r="K45" s="82"/>
      <c r="L45" s="82"/>
      <c r="M45" s="82"/>
    </row>
    <row r="46" spans="4:13" ht="75" customHeight="1" x14ac:dyDescent="0.25">
      <c r="D46" s="13"/>
      <c r="E46" s="85"/>
      <c r="F46" s="85"/>
      <c r="G46" s="85"/>
      <c r="H46" s="85"/>
      <c r="I46" s="85"/>
      <c r="J46" s="85"/>
      <c r="K46" s="85"/>
      <c r="L46" s="85"/>
      <c r="M46" s="85"/>
    </row>
    <row r="47" spans="4:13" ht="11.5" x14ac:dyDescent="0.25">
      <c r="D47" s="13"/>
    </row>
    <row r="48" spans="4:13" ht="36" customHeight="1" x14ac:dyDescent="0.25">
      <c r="D48" s="13"/>
      <c r="E48" s="86" t="s">
        <v>76</v>
      </c>
      <c r="F48" s="86"/>
      <c r="G48" s="86"/>
      <c r="H48" s="86"/>
      <c r="I48" s="86"/>
      <c r="J48" s="86"/>
      <c r="K48" s="86"/>
      <c r="L48" s="86"/>
      <c r="M48" s="86"/>
    </row>
    <row r="49" spans="4:13" ht="11.5" x14ac:dyDescent="0.25">
      <c r="D49" s="13"/>
      <c r="E49" s="82" t="s">
        <v>61</v>
      </c>
      <c r="F49" s="82"/>
      <c r="G49" s="82"/>
      <c r="H49" s="82"/>
      <c r="I49" s="82"/>
      <c r="J49" s="82"/>
      <c r="K49" s="82"/>
      <c r="L49" s="82"/>
      <c r="M49" s="82"/>
    </row>
    <row r="50" spans="4:13" ht="75" customHeight="1" x14ac:dyDescent="0.25">
      <c r="D50" s="13"/>
      <c r="E50" s="85"/>
      <c r="F50" s="85"/>
      <c r="G50" s="85"/>
      <c r="H50" s="85"/>
      <c r="I50" s="85"/>
      <c r="J50" s="85"/>
      <c r="K50" s="85"/>
      <c r="L50" s="85"/>
      <c r="M50" s="85"/>
    </row>
    <row r="52" spans="4:13" ht="11.5" x14ac:dyDescent="0.25">
      <c r="D52" s="13" t="s">
        <v>77</v>
      </c>
      <c r="E52" t="s">
        <v>78</v>
      </c>
      <c r="G52" t="s">
        <v>79</v>
      </c>
    </row>
    <row r="53" spans="4:13" x14ac:dyDescent="0.2">
      <c r="E53" s="2" t="s">
        <v>54</v>
      </c>
      <c r="G53" s="80" t="s">
        <v>80</v>
      </c>
      <c r="H53" s="81"/>
      <c r="I53" s="81"/>
      <c r="J53" s="81"/>
      <c r="K53" s="81"/>
    </row>
    <row r="55" spans="4:13" x14ac:dyDescent="0.2">
      <c r="E55" t="s">
        <v>81</v>
      </c>
      <c r="G55" t="s">
        <v>79</v>
      </c>
    </row>
    <row r="56" spans="4:13" x14ac:dyDescent="0.2">
      <c r="E56" s="2" t="s">
        <v>54</v>
      </c>
      <c r="G56" s="80" t="s">
        <v>80</v>
      </c>
      <c r="H56" s="81"/>
      <c r="I56" s="81"/>
      <c r="J56" s="81"/>
      <c r="K56" s="81"/>
    </row>
    <row r="58" spans="4:13" x14ac:dyDescent="0.2">
      <c r="E58" t="s">
        <v>82</v>
      </c>
      <c r="G58" t="s">
        <v>79</v>
      </c>
    </row>
    <row r="59" spans="4:13" x14ac:dyDescent="0.2">
      <c r="E59" s="2" t="s">
        <v>54</v>
      </c>
      <c r="G59" s="80" t="s">
        <v>80</v>
      </c>
      <c r="H59" s="81"/>
      <c r="I59" s="81"/>
      <c r="J59" s="81"/>
      <c r="K59" s="81"/>
    </row>
    <row r="61" spans="4:13" x14ac:dyDescent="0.2">
      <c r="E61" t="s">
        <v>83</v>
      </c>
      <c r="G61" t="s">
        <v>79</v>
      </c>
    </row>
    <row r="62" spans="4:13" x14ac:dyDescent="0.2">
      <c r="E62" s="2" t="s">
        <v>54</v>
      </c>
      <c r="G62" s="80" t="s">
        <v>80</v>
      </c>
      <c r="H62" s="81"/>
      <c r="I62" s="81"/>
      <c r="J62" s="81"/>
      <c r="K62" s="81"/>
    </row>
    <row r="64" spans="4:13" x14ac:dyDescent="0.2">
      <c r="E64" t="s">
        <v>84</v>
      </c>
      <c r="G64" t="s">
        <v>79</v>
      </c>
    </row>
    <row r="65" spans="4:13" x14ac:dyDescent="0.2">
      <c r="E65" s="2" t="s">
        <v>54</v>
      </c>
      <c r="G65" s="80" t="s">
        <v>80</v>
      </c>
      <c r="H65" s="81"/>
      <c r="I65" s="81"/>
      <c r="J65" s="81"/>
      <c r="K65" s="81"/>
    </row>
    <row r="67" spans="4:13" x14ac:dyDescent="0.2">
      <c r="E67" t="s">
        <v>85</v>
      </c>
      <c r="G67" t="s">
        <v>79</v>
      </c>
    </row>
    <row r="68" spans="4:13" x14ac:dyDescent="0.2">
      <c r="E68" s="2" t="s">
        <v>54</v>
      </c>
      <c r="G68" s="80" t="s">
        <v>80</v>
      </c>
      <c r="H68" s="81"/>
      <c r="I68" s="81"/>
      <c r="J68" s="81"/>
      <c r="K68" s="81"/>
    </row>
    <row r="70" spans="4:13" x14ac:dyDescent="0.2">
      <c r="E70" t="s">
        <v>86</v>
      </c>
      <c r="G70" t="s">
        <v>79</v>
      </c>
    </row>
    <row r="71" spans="4:13" x14ac:dyDescent="0.2">
      <c r="E71" s="2" t="s">
        <v>54</v>
      </c>
      <c r="G71" s="80" t="s">
        <v>80</v>
      </c>
      <c r="H71" s="81"/>
      <c r="I71" s="81"/>
      <c r="J71" s="81"/>
      <c r="K71" s="81"/>
    </row>
    <row r="73" spans="4:13" x14ac:dyDescent="0.2">
      <c r="E73" t="s">
        <v>87</v>
      </c>
      <c r="G73" t="s">
        <v>79</v>
      </c>
    </row>
    <row r="74" spans="4:13" x14ac:dyDescent="0.2">
      <c r="E74" s="2" t="s">
        <v>54</v>
      </c>
      <c r="G74" s="80" t="s">
        <v>80</v>
      </c>
      <c r="H74" s="81"/>
      <c r="I74" s="81"/>
      <c r="J74" s="81"/>
      <c r="K74" s="81"/>
    </row>
    <row r="77" spans="4:13" ht="11.5" x14ac:dyDescent="0.25">
      <c r="D77" s="13" t="s">
        <v>88</v>
      </c>
      <c r="E77" t="s">
        <v>89</v>
      </c>
    </row>
    <row r="78" spans="4:13" ht="11.5" x14ac:dyDescent="0.25">
      <c r="D78" s="13"/>
      <c r="E78" s="82" t="s">
        <v>61</v>
      </c>
      <c r="F78" s="82"/>
      <c r="G78" s="82"/>
      <c r="H78" s="82"/>
      <c r="I78" s="82"/>
      <c r="J78" s="82"/>
      <c r="K78" s="82"/>
      <c r="L78" s="82"/>
      <c r="M78" s="82"/>
    </row>
    <row r="79" spans="4:13" ht="75" customHeight="1" x14ac:dyDescent="0.25">
      <c r="D79" s="13"/>
      <c r="E79" s="83" t="s">
        <v>90</v>
      </c>
      <c r="F79" s="84"/>
      <c r="G79" s="84"/>
      <c r="H79" s="84"/>
      <c r="I79" s="84"/>
      <c r="J79" s="84"/>
      <c r="K79" s="84"/>
      <c r="L79" s="84"/>
      <c r="M79" s="84"/>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6" workbookViewId="0">
      <selection activeCell="N74" sqref="N74"/>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110</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6" t="s">
        <v>60</v>
      </c>
      <c r="F13" s="86"/>
      <c r="G13" s="86"/>
      <c r="H13" s="86"/>
      <c r="I13" s="86"/>
      <c r="J13" s="86"/>
      <c r="K13" s="86"/>
      <c r="L13" s="86"/>
      <c r="M13" s="86"/>
    </row>
    <row r="14" spans="2:30" ht="11.5" x14ac:dyDescent="0.25">
      <c r="D14" s="13"/>
      <c r="E14" s="82" t="s">
        <v>61</v>
      </c>
      <c r="F14" s="82"/>
      <c r="G14" s="82"/>
      <c r="H14" s="82"/>
      <c r="I14" s="82"/>
      <c r="J14" s="82"/>
      <c r="K14" s="82"/>
      <c r="L14" s="82"/>
      <c r="M14" s="82"/>
    </row>
    <row r="15" spans="2:30" ht="75" customHeight="1" x14ac:dyDescent="0.25">
      <c r="D15" s="13"/>
      <c r="E15" s="85" t="s">
        <v>285</v>
      </c>
      <c r="F15" s="85"/>
      <c r="G15" s="85"/>
      <c r="H15" s="85"/>
      <c r="I15" s="85"/>
      <c r="J15" s="85"/>
      <c r="K15" s="85"/>
      <c r="L15" s="85"/>
      <c r="M15" s="85"/>
    </row>
    <row r="16" spans="2:30" ht="11.5" x14ac:dyDescent="0.25">
      <c r="D16" s="13"/>
    </row>
    <row r="17" spans="4:30" ht="31.5" customHeight="1" x14ac:dyDescent="0.25">
      <c r="D17" s="13"/>
      <c r="E17" s="90" t="s">
        <v>62</v>
      </c>
      <c r="F17" s="86"/>
      <c r="G17" s="86"/>
      <c r="H17" s="86"/>
      <c r="I17" s="86"/>
      <c r="J17" s="86"/>
      <c r="K17" s="86"/>
      <c r="L17" s="86"/>
      <c r="M17" s="86"/>
    </row>
    <row r="18" spans="4:30" ht="11.5" x14ac:dyDescent="0.25">
      <c r="D18" s="13"/>
      <c r="E18" s="82" t="s">
        <v>61</v>
      </c>
      <c r="F18" s="82"/>
      <c r="G18" s="82"/>
      <c r="H18" s="82"/>
      <c r="I18" s="82"/>
      <c r="J18" s="82"/>
      <c r="K18" s="82"/>
      <c r="L18" s="82"/>
      <c r="M18" s="82"/>
    </row>
    <row r="19" spans="4:30" ht="75" customHeight="1" x14ac:dyDescent="0.25">
      <c r="D19" s="13"/>
      <c r="E19" s="85" t="s">
        <v>286</v>
      </c>
      <c r="F19" s="85"/>
      <c r="G19" s="85"/>
      <c r="H19" s="85"/>
      <c r="I19" s="85"/>
      <c r="J19" s="85"/>
      <c r="K19" s="85"/>
      <c r="L19" s="85"/>
      <c r="M19" s="85"/>
    </row>
    <row r="20" spans="4:30" ht="11.5" x14ac:dyDescent="0.25">
      <c r="D20" s="13"/>
    </row>
    <row r="21" spans="4:30" ht="24" customHeight="1" x14ac:dyDescent="0.25">
      <c r="D21" s="13"/>
      <c r="E21" s="86" t="s">
        <v>63</v>
      </c>
      <c r="F21" s="86"/>
      <c r="G21" s="86"/>
      <c r="H21" s="86"/>
      <c r="I21" s="86"/>
      <c r="J21" s="86"/>
      <c r="K21" s="86"/>
      <c r="L21" s="86"/>
      <c r="M21" s="86"/>
    </row>
    <row r="22" spans="4:30" ht="11.5" x14ac:dyDescent="0.25">
      <c r="D22" s="13"/>
      <c r="E22" s="82" t="s">
        <v>61</v>
      </c>
      <c r="F22" s="82"/>
      <c r="G22" s="82"/>
      <c r="H22" s="82"/>
      <c r="I22" s="82"/>
      <c r="J22" s="82"/>
      <c r="K22" s="82"/>
      <c r="L22" s="82"/>
      <c r="M22" s="82"/>
    </row>
    <row r="23" spans="4:30" ht="75" customHeight="1" x14ac:dyDescent="0.25">
      <c r="D23" s="13"/>
      <c r="E23" s="85" t="s">
        <v>287</v>
      </c>
      <c r="F23" s="85"/>
      <c r="G23" s="85"/>
      <c r="H23" s="85"/>
      <c r="I23" s="85"/>
      <c r="J23" s="85"/>
      <c r="K23" s="85"/>
      <c r="L23" s="85"/>
      <c r="M23" s="85"/>
    </row>
    <row r="24" spans="4:30" ht="11.5" x14ac:dyDescent="0.25">
      <c r="D24" s="13"/>
    </row>
    <row r="25" spans="4:30" ht="24" customHeight="1" x14ac:dyDescent="0.25">
      <c r="D25" s="13"/>
      <c r="E25" s="86" t="s">
        <v>64</v>
      </c>
      <c r="F25" s="86"/>
      <c r="G25" s="86"/>
      <c r="H25" s="86"/>
      <c r="I25" s="86"/>
      <c r="J25" s="86"/>
      <c r="K25" s="86"/>
      <c r="L25" s="86"/>
      <c r="M25" s="86"/>
    </row>
    <row r="26" spans="4:30" ht="11.5" x14ac:dyDescent="0.25">
      <c r="D26" s="13"/>
      <c r="E26" s="82" t="s">
        <v>61</v>
      </c>
      <c r="F26" s="82"/>
      <c r="G26" s="82"/>
      <c r="H26" s="82"/>
      <c r="I26" s="82"/>
      <c r="J26" s="82"/>
      <c r="K26" s="82"/>
      <c r="L26" s="82"/>
      <c r="M26" s="82"/>
      <c r="AD26" s="16" t="s">
        <v>65</v>
      </c>
    </row>
    <row r="27" spans="4:30" ht="75" customHeight="1" x14ac:dyDescent="0.25">
      <c r="D27" s="13"/>
      <c r="E27" s="85" t="s">
        <v>288</v>
      </c>
      <c r="F27" s="85"/>
      <c r="G27" s="85"/>
      <c r="H27" s="85"/>
      <c r="I27" s="85"/>
      <c r="J27" s="85"/>
      <c r="K27" s="85"/>
      <c r="L27" s="85"/>
      <c r="M27" s="85"/>
    </row>
    <row r="28" spans="4:30" ht="11.5" x14ac:dyDescent="0.25">
      <c r="D28" s="13"/>
    </row>
    <row r="29" spans="4:30" ht="11.5" x14ac:dyDescent="0.25">
      <c r="D29" s="13"/>
      <c r="AB29" s="6"/>
    </row>
    <row r="30" spans="4:30" ht="11.5" x14ac:dyDescent="0.25">
      <c r="D30" s="13" t="s">
        <v>66</v>
      </c>
      <c r="E30" t="s">
        <v>67</v>
      </c>
    </row>
    <row r="31" spans="4:30" ht="11.5" x14ac:dyDescent="0.25">
      <c r="D31" s="13"/>
      <c r="E31" s="87" t="s">
        <v>68</v>
      </c>
      <c r="F31" s="88"/>
      <c r="G31" s="88"/>
      <c r="H31" s="88"/>
      <c r="I31" s="88"/>
      <c r="J31" s="88"/>
      <c r="K31" s="88"/>
      <c r="L31" s="88"/>
      <c r="M31" s="89"/>
      <c r="N31" t="s">
        <v>289</v>
      </c>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6" t="s">
        <v>73</v>
      </c>
      <c r="F36" s="86"/>
      <c r="G36" s="86"/>
      <c r="H36" s="86"/>
      <c r="I36" s="86"/>
      <c r="J36" s="86"/>
      <c r="K36" s="86"/>
      <c r="L36" s="86"/>
      <c r="M36" s="86"/>
    </row>
    <row r="37" spans="4:13" ht="11.5" x14ac:dyDescent="0.25">
      <c r="D37" s="13"/>
      <c r="E37" s="82" t="s">
        <v>61</v>
      </c>
      <c r="F37" s="82"/>
      <c r="G37" s="82"/>
      <c r="H37" s="82"/>
      <c r="I37" s="82"/>
      <c r="J37" s="82"/>
      <c r="K37" s="82"/>
      <c r="L37" s="82"/>
      <c r="M37" s="82"/>
    </row>
    <row r="38" spans="4:13" ht="75" customHeight="1" x14ac:dyDescent="0.25">
      <c r="D38" s="13"/>
      <c r="E38" s="85" t="s">
        <v>290</v>
      </c>
      <c r="F38" s="85"/>
      <c r="G38" s="85"/>
      <c r="H38" s="85"/>
      <c r="I38" s="85"/>
      <c r="J38" s="85"/>
      <c r="K38" s="85"/>
      <c r="L38" s="85"/>
      <c r="M38" s="85"/>
    </row>
    <row r="39" spans="4:13" ht="11.5" x14ac:dyDescent="0.25">
      <c r="D39" s="13"/>
    </row>
    <row r="40" spans="4:13" ht="24" customHeight="1" x14ac:dyDescent="0.25">
      <c r="D40" s="13"/>
      <c r="E40" s="86" t="s">
        <v>74</v>
      </c>
      <c r="F40" s="86"/>
      <c r="G40" s="86"/>
      <c r="H40" s="86"/>
      <c r="I40" s="86"/>
      <c r="J40" s="86"/>
      <c r="K40" s="86"/>
      <c r="L40" s="86"/>
      <c r="M40" s="86"/>
    </row>
    <row r="41" spans="4:13" ht="11.5" x14ac:dyDescent="0.25">
      <c r="D41" s="13"/>
      <c r="E41" s="82" t="s">
        <v>61</v>
      </c>
      <c r="F41" s="82"/>
      <c r="G41" s="82"/>
      <c r="H41" s="82"/>
      <c r="I41" s="82"/>
      <c r="J41" s="82"/>
      <c r="K41" s="82"/>
      <c r="L41" s="82"/>
      <c r="M41" s="82"/>
    </row>
    <row r="42" spans="4:13" ht="75" customHeight="1" x14ac:dyDescent="0.25">
      <c r="D42" s="13"/>
      <c r="E42" s="85" t="s">
        <v>291</v>
      </c>
      <c r="F42" s="85"/>
      <c r="G42" s="85"/>
      <c r="H42" s="85"/>
      <c r="I42" s="85"/>
      <c r="J42" s="85"/>
      <c r="K42" s="85"/>
      <c r="L42" s="85"/>
      <c r="M42" s="85"/>
    </row>
    <row r="43" spans="4:13" ht="11.5" x14ac:dyDescent="0.25">
      <c r="D43" s="13"/>
    </row>
    <row r="44" spans="4:13" ht="36" customHeight="1" x14ac:dyDescent="0.25">
      <c r="D44" s="13"/>
      <c r="E44" s="86" t="s">
        <v>75</v>
      </c>
      <c r="F44" s="86"/>
      <c r="G44" s="86"/>
      <c r="H44" s="86"/>
      <c r="I44" s="86"/>
      <c r="J44" s="86"/>
      <c r="K44" s="86"/>
      <c r="L44" s="86"/>
      <c r="M44" s="86"/>
    </row>
    <row r="45" spans="4:13" ht="11.5" x14ac:dyDescent="0.25">
      <c r="D45" s="13"/>
      <c r="E45" s="82" t="s">
        <v>61</v>
      </c>
      <c r="F45" s="82"/>
      <c r="G45" s="82"/>
      <c r="H45" s="82"/>
      <c r="I45" s="82"/>
      <c r="J45" s="82"/>
      <c r="K45" s="82"/>
      <c r="L45" s="82"/>
      <c r="M45" s="82"/>
    </row>
    <row r="46" spans="4:13" ht="75" customHeight="1" x14ac:dyDescent="0.25">
      <c r="D46" s="13"/>
      <c r="E46" s="85" t="s">
        <v>292</v>
      </c>
      <c r="F46" s="85"/>
      <c r="G46" s="85"/>
      <c r="H46" s="85"/>
      <c r="I46" s="85"/>
      <c r="J46" s="85"/>
      <c r="K46" s="85"/>
      <c r="L46" s="85"/>
      <c r="M46" s="85"/>
    </row>
    <row r="47" spans="4:13" ht="11.5" x14ac:dyDescent="0.25">
      <c r="D47" s="13"/>
    </row>
    <row r="48" spans="4:13" ht="36" customHeight="1" x14ac:dyDescent="0.25">
      <c r="D48" s="13"/>
      <c r="E48" s="86" t="s">
        <v>76</v>
      </c>
      <c r="F48" s="86"/>
      <c r="G48" s="86"/>
      <c r="H48" s="86"/>
      <c r="I48" s="86"/>
      <c r="J48" s="86"/>
      <c r="K48" s="86"/>
      <c r="L48" s="86"/>
      <c r="M48" s="86"/>
    </row>
    <row r="49" spans="4:13" ht="11.5" x14ac:dyDescent="0.25">
      <c r="D49" s="13"/>
      <c r="E49" s="82" t="s">
        <v>61</v>
      </c>
      <c r="F49" s="82"/>
      <c r="G49" s="82"/>
      <c r="H49" s="82"/>
      <c r="I49" s="82"/>
      <c r="J49" s="82"/>
      <c r="K49" s="82"/>
      <c r="L49" s="82"/>
      <c r="M49" s="82"/>
    </row>
    <row r="50" spans="4:13" ht="75" customHeight="1" x14ac:dyDescent="0.25">
      <c r="D50" s="13"/>
      <c r="E50" s="85" t="s">
        <v>293</v>
      </c>
      <c r="F50" s="85"/>
      <c r="G50" s="85"/>
      <c r="H50" s="85"/>
      <c r="I50" s="85"/>
      <c r="J50" s="85"/>
      <c r="K50" s="85"/>
      <c r="L50" s="85"/>
      <c r="M50" s="85"/>
    </row>
    <row r="52" spans="4:13" ht="11.5" x14ac:dyDescent="0.25">
      <c r="D52" s="13" t="s">
        <v>77</v>
      </c>
      <c r="E52" t="s">
        <v>78</v>
      </c>
      <c r="G52" t="s">
        <v>79</v>
      </c>
    </row>
    <row r="53" spans="4:13" x14ac:dyDescent="0.2">
      <c r="E53" s="2" t="s">
        <v>266</v>
      </c>
      <c r="G53" s="80" t="s">
        <v>294</v>
      </c>
      <c r="H53" s="81"/>
      <c r="I53" s="81"/>
      <c r="J53" s="81"/>
      <c r="K53" s="81"/>
    </row>
    <row r="55" spans="4:13" x14ac:dyDescent="0.2">
      <c r="E55" t="s">
        <v>81</v>
      </c>
      <c r="G55" t="s">
        <v>79</v>
      </c>
    </row>
    <row r="56" spans="4:13" x14ac:dyDescent="0.2">
      <c r="E56" s="2" t="s">
        <v>54</v>
      </c>
      <c r="G56" s="80" t="s">
        <v>80</v>
      </c>
      <c r="H56" s="81"/>
      <c r="I56" s="81"/>
      <c r="J56" s="81"/>
      <c r="K56" s="81"/>
    </row>
    <row r="58" spans="4:13" x14ac:dyDescent="0.2">
      <c r="E58" t="s">
        <v>82</v>
      </c>
      <c r="G58" t="s">
        <v>79</v>
      </c>
    </row>
    <row r="59" spans="4:13" x14ac:dyDescent="0.2">
      <c r="E59" s="2" t="s">
        <v>54</v>
      </c>
      <c r="G59" s="80" t="s">
        <v>80</v>
      </c>
      <c r="H59" s="81"/>
      <c r="I59" s="81"/>
      <c r="J59" s="81"/>
      <c r="K59" s="81"/>
    </row>
    <row r="61" spans="4:13" x14ac:dyDescent="0.2">
      <c r="E61" t="s">
        <v>83</v>
      </c>
      <c r="G61" t="s">
        <v>79</v>
      </c>
    </row>
    <row r="62" spans="4:13" x14ac:dyDescent="0.2">
      <c r="E62" s="2" t="s">
        <v>54</v>
      </c>
      <c r="G62" s="80" t="s">
        <v>80</v>
      </c>
      <c r="H62" s="81"/>
      <c r="I62" s="81"/>
      <c r="J62" s="81"/>
      <c r="K62" s="81"/>
    </row>
    <row r="64" spans="4:13" x14ac:dyDescent="0.2">
      <c r="E64" t="s">
        <v>84</v>
      </c>
      <c r="G64" t="s">
        <v>79</v>
      </c>
    </row>
    <row r="65" spans="4:13" x14ac:dyDescent="0.2">
      <c r="E65" s="2" t="s">
        <v>54</v>
      </c>
      <c r="G65" s="80" t="s">
        <v>80</v>
      </c>
      <c r="H65" s="81"/>
      <c r="I65" s="81"/>
      <c r="J65" s="81"/>
      <c r="K65" s="81"/>
    </row>
    <row r="67" spans="4:13" x14ac:dyDescent="0.2">
      <c r="E67" t="s">
        <v>85</v>
      </c>
      <c r="G67" t="s">
        <v>79</v>
      </c>
    </row>
    <row r="68" spans="4:13" x14ac:dyDescent="0.2">
      <c r="E68" s="2" t="s">
        <v>54</v>
      </c>
      <c r="G68" s="80" t="s">
        <v>80</v>
      </c>
      <c r="H68" s="81"/>
      <c r="I68" s="81"/>
      <c r="J68" s="81"/>
      <c r="K68" s="81"/>
    </row>
    <row r="70" spans="4:13" x14ac:dyDescent="0.2">
      <c r="E70" t="s">
        <v>86</v>
      </c>
      <c r="G70" t="s">
        <v>79</v>
      </c>
    </row>
    <row r="71" spans="4:13" x14ac:dyDescent="0.2">
      <c r="E71" s="2" t="s">
        <v>54</v>
      </c>
      <c r="G71" s="80" t="s">
        <v>80</v>
      </c>
      <c r="H71" s="81"/>
      <c r="I71" s="81"/>
      <c r="J71" s="81"/>
      <c r="K71" s="81"/>
    </row>
    <row r="73" spans="4:13" x14ac:dyDescent="0.2">
      <c r="E73" t="s">
        <v>87</v>
      </c>
      <c r="G73" t="s">
        <v>79</v>
      </c>
    </row>
    <row r="74" spans="4:13" x14ac:dyDescent="0.2">
      <c r="E74" s="2" t="s">
        <v>54</v>
      </c>
      <c r="G74" s="80" t="s">
        <v>80</v>
      </c>
      <c r="H74" s="81"/>
      <c r="I74" s="81"/>
      <c r="J74" s="81"/>
      <c r="K74" s="81"/>
    </row>
    <row r="77" spans="4:13" ht="11.5" x14ac:dyDescent="0.25">
      <c r="D77" s="13" t="s">
        <v>88</v>
      </c>
      <c r="E77" t="s">
        <v>89</v>
      </c>
    </row>
    <row r="78" spans="4:13" ht="11.5" x14ac:dyDescent="0.25">
      <c r="D78" s="13"/>
      <c r="E78" s="82" t="s">
        <v>61</v>
      </c>
      <c r="F78" s="82"/>
      <c r="G78" s="82"/>
      <c r="H78" s="82"/>
      <c r="I78" s="82"/>
      <c r="J78" s="82"/>
      <c r="K78" s="82"/>
      <c r="L78" s="82"/>
      <c r="M78" s="82"/>
    </row>
    <row r="79" spans="4:13" ht="75" customHeight="1" x14ac:dyDescent="0.25">
      <c r="D79" s="13"/>
      <c r="E79" s="83" t="s">
        <v>295</v>
      </c>
      <c r="F79" s="84"/>
      <c r="G79" s="84"/>
      <c r="H79" s="84"/>
      <c r="I79" s="84"/>
      <c r="J79" s="84"/>
      <c r="K79" s="84"/>
      <c r="L79" s="84"/>
      <c r="M79" s="84"/>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abSelected="1" topLeftCell="C34" workbookViewId="0">
      <selection activeCell="H55" sqref="H55"/>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6" t="s">
        <v>94</v>
      </c>
      <c r="F8" s="86"/>
      <c r="G8" s="86"/>
      <c r="H8" s="86"/>
      <c r="K8" s="27" t="s">
        <v>95</v>
      </c>
    </row>
    <row r="9" spans="2:24" x14ac:dyDescent="0.2">
      <c r="E9" s="86"/>
      <c r="F9" s="86"/>
      <c r="G9" s="86"/>
      <c r="H9" s="86"/>
    </row>
    <row r="10" spans="2:24" x14ac:dyDescent="0.2">
      <c r="E10" s="86"/>
      <c r="F10" s="86"/>
      <c r="G10" s="86"/>
      <c r="H10" s="86"/>
    </row>
    <row r="11" spans="2:24" x14ac:dyDescent="0.2">
      <c r="E11" s="86"/>
      <c r="F11" s="86"/>
      <c r="G11" s="86"/>
      <c r="H11" s="86"/>
    </row>
    <row r="13" spans="2:24" ht="15.5" thickBot="1" x14ac:dyDescent="0.45">
      <c r="D13" s="24" t="s">
        <v>58</v>
      </c>
      <c r="E13" t="s">
        <v>96</v>
      </c>
    </row>
    <row r="15" spans="2:24" ht="11" thickBot="1" x14ac:dyDescent="0.3">
      <c r="E15" s="28" t="s">
        <v>97</v>
      </c>
      <c r="F15" s="28" t="s">
        <v>98</v>
      </c>
      <c r="G15" s="28" t="s">
        <v>5</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28</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1</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6" t="s">
        <v>118</v>
      </c>
      <c r="F24" s="93"/>
      <c r="G24" s="93"/>
      <c r="H24" s="93"/>
    </row>
    <row r="25" spans="4:8" x14ac:dyDescent="0.2">
      <c r="E25" s="93"/>
      <c r="F25" s="93"/>
      <c r="G25" s="93"/>
      <c r="H25" s="93"/>
    </row>
    <row r="26" spans="4:8" x14ac:dyDescent="0.2">
      <c r="E26" s="93"/>
      <c r="F26" s="93"/>
      <c r="G26" s="93"/>
      <c r="H26" s="93"/>
    </row>
    <row r="27" spans="4:8" ht="40" customHeight="1" x14ac:dyDescent="0.2">
      <c r="E27" s="93"/>
      <c r="F27" s="93"/>
      <c r="G27" s="93"/>
      <c r="H27" s="93"/>
    </row>
    <row r="29" spans="4:8" ht="10.5" x14ac:dyDescent="0.25">
      <c r="D29" s="8" t="s">
        <v>119</v>
      </c>
      <c r="E29" s="8" t="s">
        <v>120</v>
      </c>
    </row>
    <row r="30" spans="4:8" x14ac:dyDescent="0.2">
      <c r="E30" s="86" t="s">
        <v>121</v>
      </c>
      <c r="F30" s="93"/>
      <c r="G30" s="93"/>
      <c r="H30" s="93"/>
    </row>
    <row r="31" spans="4:8" x14ac:dyDescent="0.2">
      <c r="E31" s="93"/>
      <c r="F31" s="93"/>
      <c r="G31" s="93"/>
      <c r="H31" s="93"/>
    </row>
    <row r="32" spans="4:8" x14ac:dyDescent="0.2">
      <c r="E32" s="93"/>
      <c r="F32" s="93"/>
      <c r="G32" s="93"/>
      <c r="H32" s="93"/>
    </row>
    <row r="33" spans="4:11" x14ac:dyDescent="0.2">
      <c r="E33" s="93"/>
      <c r="F33" s="93"/>
      <c r="G33" s="93"/>
      <c r="H33" s="93"/>
    </row>
    <row r="34" spans="4:11" ht="147" customHeight="1" x14ac:dyDescent="0.2">
      <c r="E34" s="93"/>
      <c r="F34" s="93"/>
      <c r="G34" s="93"/>
      <c r="H34" s="93"/>
    </row>
    <row r="35" spans="4:11" ht="11.15" customHeight="1" x14ac:dyDescent="0.2"/>
    <row r="36" spans="4:11" ht="12" customHeight="1" x14ac:dyDescent="0.25">
      <c r="D36" s="8" t="s">
        <v>122</v>
      </c>
      <c r="E36" s="8" t="s">
        <v>123</v>
      </c>
    </row>
    <row r="37" spans="4:11" ht="10" customHeight="1" x14ac:dyDescent="0.2">
      <c r="E37" s="86" t="s">
        <v>124</v>
      </c>
      <c r="F37" s="93"/>
      <c r="G37" s="93"/>
      <c r="H37" s="93"/>
    </row>
    <row r="38" spans="4:11" x14ac:dyDescent="0.2">
      <c r="E38" s="93"/>
      <c r="F38" s="93"/>
      <c r="G38" s="93"/>
      <c r="H38" s="93"/>
    </row>
    <row r="39" spans="4:11" x14ac:dyDescent="0.2">
      <c r="E39" s="93"/>
      <c r="F39" s="93"/>
      <c r="G39" s="93"/>
      <c r="H39" s="93"/>
    </row>
    <row r="40" spans="4:11" ht="80.5" customHeight="1" x14ac:dyDescent="0.2">
      <c r="E40" s="93"/>
      <c r="F40" s="93"/>
      <c r="G40" s="93"/>
      <c r="H40" s="93"/>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4" t="s">
        <v>129</v>
      </c>
      <c r="F45" s="95"/>
      <c r="G45" s="28" t="s">
        <v>130</v>
      </c>
      <c r="H45" s="28" t="s">
        <v>8</v>
      </c>
    </row>
    <row r="46" spans="4:11" ht="10.5" thickTop="1" x14ac:dyDescent="0.2">
      <c r="E46" s="96" t="s">
        <v>131</v>
      </c>
      <c r="F46" s="97"/>
      <c r="G46" s="70" t="s">
        <v>297</v>
      </c>
      <c r="H46" s="70" t="s">
        <v>132</v>
      </c>
    </row>
    <row r="47" spans="4:11" x14ac:dyDescent="0.2">
      <c r="E47" s="91" t="s">
        <v>16</v>
      </c>
      <c r="F47" s="92"/>
      <c r="G47" s="70" t="s">
        <v>272</v>
      </c>
      <c r="H47" s="70" t="s">
        <v>132</v>
      </c>
    </row>
    <row r="48" spans="4:11" x14ac:dyDescent="0.2">
      <c r="E48" s="91" t="s">
        <v>17</v>
      </c>
      <c r="F48" s="92"/>
      <c r="G48" s="70" t="s">
        <v>298</v>
      </c>
      <c r="H48" s="70" t="s">
        <v>132</v>
      </c>
    </row>
    <row r="50" spans="5:8" x14ac:dyDescent="0.2">
      <c r="E50" t="s">
        <v>133</v>
      </c>
    </row>
    <row r="51" spans="5:8" ht="11" thickBot="1" x14ac:dyDescent="0.3">
      <c r="E51" s="28" t="s">
        <v>97</v>
      </c>
      <c r="F51" s="28" t="s">
        <v>134</v>
      </c>
      <c r="G51" s="28" t="s">
        <v>8</v>
      </c>
      <c r="H51" s="28" t="s">
        <v>135</v>
      </c>
    </row>
    <row r="52" spans="5:8" x14ac:dyDescent="0.2">
      <c r="E52" s="35" t="s">
        <v>99</v>
      </c>
      <c r="F52" s="40">
        <v>0</v>
      </c>
      <c r="G52" s="23"/>
      <c r="H52" s="23"/>
    </row>
    <row r="53" spans="5:8" x14ac:dyDescent="0.2">
      <c r="E53" s="35" t="s">
        <v>103</v>
      </c>
      <c r="F53" s="40">
        <v>0</v>
      </c>
      <c r="G53" s="23"/>
      <c r="H53" s="23"/>
    </row>
    <row r="54" spans="5:8" ht="40" x14ac:dyDescent="0.2">
      <c r="E54" s="35" t="s">
        <v>28</v>
      </c>
      <c r="F54" s="40">
        <v>0</v>
      </c>
      <c r="G54" s="23" t="s">
        <v>300</v>
      </c>
      <c r="H54" s="40" t="s">
        <v>299</v>
      </c>
    </row>
    <row r="55" spans="5:8" ht="80" x14ac:dyDescent="0.2">
      <c r="E55" s="35" t="s">
        <v>110</v>
      </c>
      <c r="F55" s="40">
        <v>0.88</v>
      </c>
      <c r="G55" s="23" t="s">
        <v>324</v>
      </c>
      <c r="H55" s="23" t="s">
        <v>323</v>
      </c>
    </row>
    <row r="56" spans="5:8" ht="30" x14ac:dyDescent="0.2">
      <c r="E56" s="35" t="s">
        <v>136</v>
      </c>
      <c r="F56" s="40">
        <v>0.12</v>
      </c>
      <c r="G56" s="23" t="s">
        <v>304</v>
      </c>
      <c r="H56" s="23" t="s">
        <v>303</v>
      </c>
    </row>
    <row r="57" spans="5:8" ht="60" x14ac:dyDescent="0.2">
      <c r="E57" s="35" t="s">
        <v>1</v>
      </c>
      <c r="F57" s="40">
        <v>0</v>
      </c>
      <c r="G57" s="23" t="s">
        <v>301</v>
      </c>
      <c r="H57" s="23" t="s">
        <v>302</v>
      </c>
    </row>
    <row r="58" spans="5:8" ht="10.5" x14ac:dyDescent="0.25">
      <c r="E58" s="41" t="s">
        <v>137</v>
      </c>
      <c r="F58" s="42">
        <f>SUM(F54:F57)</f>
        <v>1</v>
      </c>
      <c r="G58" s="43" t="s">
        <v>138</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F33" sqref="F33"/>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98" t="s">
        <v>141</v>
      </c>
      <c r="E7" s="98"/>
      <c r="F7" s="98"/>
    </row>
    <row r="8" spans="2:18" x14ac:dyDescent="0.2">
      <c r="C8" s="44"/>
      <c r="D8" s="98"/>
      <c r="E8" s="98"/>
      <c r="F8" s="98"/>
    </row>
    <row r="9" spans="2:18" ht="15.5" thickBot="1" x14ac:dyDescent="0.45">
      <c r="C9" s="24" t="s">
        <v>142</v>
      </c>
      <c r="D9" s="45" t="s">
        <v>143</v>
      </c>
      <c r="E9" s="45"/>
      <c r="F9" s="45"/>
      <c r="J9" s="46" t="s">
        <v>144</v>
      </c>
      <c r="K9" s="45"/>
      <c r="L9" s="45"/>
    </row>
    <row r="10" spans="2:18" ht="11" thickBot="1" x14ac:dyDescent="0.3">
      <c r="D10" s="47" t="s">
        <v>5</v>
      </c>
      <c r="E10" s="47" t="s">
        <v>145</v>
      </c>
      <c r="F10" s="47" t="s">
        <v>146</v>
      </c>
      <c r="J10" s="47" t="s">
        <v>5</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0.88</v>
      </c>
      <c r="F13" s="50" t="s">
        <v>148</v>
      </c>
      <c r="J13" s="35" t="s">
        <v>150</v>
      </c>
      <c r="K13" s="48">
        <v>0.5</v>
      </c>
      <c r="L13" s="50" t="s">
        <v>148</v>
      </c>
    </row>
    <row r="14" spans="2:18" ht="20" x14ac:dyDescent="0.2">
      <c r="D14" s="35" t="s">
        <v>151</v>
      </c>
      <c r="E14" s="48">
        <f>'SP 1 Verdeling EOL'!F56</f>
        <v>0.12</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99" t="s">
        <v>154</v>
      </c>
      <c r="E18" s="99"/>
      <c r="F18" s="99"/>
      <c r="J18" s="99"/>
      <c r="K18" s="99"/>
      <c r="L18" s="99"/>
    </row>
    <row r="19" spans="1:12" ht="36" customHeight="1" x14ac:dyDescent="0.2">
      <c r="D19" s="99"/>
      <c r="E19" s="99"/>
      <c r="F19" s="99"/>
      <c r="J19" s="99"/>
      <c r="K19" s="99"/>
      <c r="L19" s="99"/>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7.0000000000000007E-2</v>
      </c>
      <c r="F25" s="52" t="s">
        <v>305</v>
      </c>
      <c r="G25" s="52" t="s">
        <v>306</v>
      </c>
      <c r="J25" s="35" t="s">
        <v>166</v>
      </c>
      <c r="K25" s="52">
        <v>0</v>
      </c>
      <c r="L25" s="52" t="s">
        <v>163</v>
      </c>
    </row>
    <row r="26" spans="1:12" x14ac:dyDescent="0.2">
      <c r="D26" s="35" t="s">
        <v>167</v>
      </c>
      <c r="E26" s="52">
        <v>0</v>
      </c>
      <c r="F26" s="52" t="s">
        <v>280</v>
      </c>
      <c r="G26" s="52"/>
      <c r="J26" s="35" t="s">
        <v>167</v>
      </c>
      <c r="K26" s="52">
        <v>0.01</v>
      </c>
      <c r="L26" s="52" t="s">
        <v>168</v>
      </c>
    </row>
    <row r="27" spans="1:12" ht="10" customHeight="1" x14ac:dyDescent="0.2">
      <c r="A27" t="s">
        <v>169</v>
      </c>
      <c r="D27" s="35" t="s">
        <v>170</v>
      </c>
      <c r="E27" s="52">
        <v>0</v>
      </c>
      <c r="F27" s="52" t="s">
        <v>280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5</v>
      </c>
      <c r="E30" s="47" t="s">
        <v>173</v>
      </c>
      <c r="F30" s="47" t="s">
        <v>174</v>
      </c>
      <c r="J30" s="47" t="s">
        <v>5</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0.81839999999999991</v>
      </c>
      <c r="F33" s="53" t="s">
        <v>180</v>
      </c>
      <c r="J33" s="35" t="s">
        <v>179</v>
      </c>
      <c r="K33" s="48">
        <v>0.49519999999999997</v>
      </c>
      <c r="L33" s="53" t="s">
        <v>180</v>
      </c>
    </row>
    <row r="34" spans="4:12" ht="60" x14ac:dyDescent="0.2">
      <c r="D34" s="35" t="s">
        <v>181</v>
      </c>
      <c r="E34" s="48">
        <f>E14*(1-E27)+E12*E23+E13*E25+E12*E22*E25-E12*E22*E25*E27-E13*E25*E27</f>
        <v>0.18160000000000001</v>
      </c>
      <c r="F34" s="53" t="s">
        <v>182</v>
      </c>
      <c r="J34" s="35" t="s">
        <v>181</v>
      </c>
      <c r="K34" s="48">
        <v>0</v>
      </c>
      <c r="L34" s="53" t="s">
        <v>182</v>
      </c>
    </row>
    <row r="35" spans="4:12" ht="60" x14ac:dyDescent="0.2">
      <c r="D35" s="35" t="s">
        <v>183</v>
      </c>
      <c r="E35" s="48">
        <f>E15+E12*E24+E13*E26+E14*E27+E12*E22*E25*E27+E13*E25*E27</f>
        <v>0</v>
      </c>
      <c r="F35" s="54" t="s">
        <v>184</v>
      </c>
      <c r="J35" s="35" t="s">
        <v>183</v>
      </c>
      <c r="K35" s="48">
        <v>2.98E-2</v>
      </c>
      <c r="L35" s="54" t="s">
        <v>184</v>
      </c>
    </row>
    <row r="36" spans="4:12" ht="10.5" x14ac:dyDescent="0.25">
      <c r="D36" s="4" t="s">
        <v>185</v>
      </c>
      <c r="E36" s="51">
        <f>SUM(E31:E35)</f>
        <v>0.99999999999999989</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8</v>
      </c>
      <c r="G6" s="28"/>
      <c r="H6" s="28"/>
    </row>
    <row r="7" spans="2:20" ht="11" thickTop="1" x14ac:dyDescent="0.25">
      <c r="D7" t="s">
        <v>190</v>
      </c>
      <c r="E7" s="70" t="s">
        <v>90</v>
      </c>
      <c r="F7" s="70" t="s">
        <v>90</v>
      </c>
      <c r="G7" s="23"/>
      <c r="H7" s="23"/>
    </row>
    <row r="8" spans="2:20" ht="30.5" x14ac:dyDescent="0.2">
      <c r="D8" s="68" t="s">
        <v>191</v>
      </c>
      <c r="E8" s="70" t="s">
        <v>90</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8</v>
      </c>
      <c r="G17" s="28"/>
      <c r="H17" s="28"/>
    </row>
    <row r="18" spans="2:8" ht="12" customHeight="1" thickTop="1" x14ac:dyDescent="0.2">
      <c r="C18" s="55"/>
      <c r="D18" s="70" t="s">
        <v>132</v>
      </c>
      <c r="E18" s="23"/>
      <c r="F18" s="23"/>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100" t="s">
        <v>205</v>
      </c>
      <c r="E24" s="101"/>
      <c r="F24" s="101"/>
      <c r="G24" s="58"/>
    </row>
    <row r="26" spans="2:8" ht="10.5" x14ac:dyDescent="0.2">
      <c r="C26" s="55" t="s">
        <v>206</v>
      </c>
      <c r="D26" s="86" t="s">
        <v>207</v>
      </c>
      <c r="E26" s="93"/>
      <c r="F26" s="93"/>
      <c r="G26" s="59"/>
    </row>
    <row r="27" spans="2:8" ht="30" customHeight="1" x14ac:dyDescent="0.2">
      <c r="C27" s="55"/>
      <c r="D27" s="86" t="s">
        <v>208</v>
      </c>
      <c r="E27" s="86"/>
      <c r="F27" s="86"/>
      <c r="G27" s="57"/>
    </row>
    <row r="28" spans="2:8" ht="106" customHeight="1" x14ac:dyDescent="0.2">
      <c r="C28" s="55" t="s">
        <v>209</v>
      </c>
      <c r="D28" s="86" t="s">
        <v>210</v>
      </c>
      <c r="E28" s="86"/>
      <c r="F28" s="86"/>
      <c r="G28" s="57"/>
    </row>
    <row r="29" spans="2:8" ht="50.15" customHeight="1" x14ac:dyDescent="0.2">
      <c r="C29" s="55" t="s">
        <v>211</v>
      </c>
      <c r="D29" s="86" t="s">
        <v>212</v>
      </c>
      <c r="E29" s="86"/>
      <c r="F29" s="86"/>
      <c r="G29" s="57"/>
    </row>
    <row r="30" spans="2:8" ht="50.15" customHeight="1" x14ac:dyDescent="0.2">
      <c r="C30" s="55" t="s">
        <v>213</v>
      </c>
      <c r="D30" s="86" t="s">
        <v>214</v>
      </c>
      <c r="E30" s="86"/>
      <c r="F30" s="86"/>
      <c r="G30" s="57"/>
    </row>
    <row r="31" spans="2:8" ht="10.5" x14ac:dyDescent="0.2">
      <c r="C31" s="55" t="s">
        <v>215</v>
      </c>
      <c r="D31" s="86" t="s">
        <v>216</v>
      </c>
      <c r="E31" s="86"/>
      <c r="F31" s="86"/>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D15" zoomScale="70" zoomScaleNormal="70" workbookViewId="0">
      <selection activeCell="G44" sqref="G39:G44"/>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8</v>
      </c>
      <c r="G6" s="28"/>
      <c r="H6" s="28"/>
    </row>
    <row r="7" spans="2:22" ht="21" thickTop="1" x14ac:dyDescent="0.25">
      <c r="D7" t="s">
        <v>227</v>
      </c>
      <c r="E7" s="70" t="s">
        <v>311</v>
      </c>
      <c r="F7" s="70"/>
    </row>
    <row r="8" spans="2:22" ht="60.5" x14ac:dyDescent="0.2">
      <c r="D8" s="68" t="s">
        <v>228</v>
      </c>
      <c r="E8" s="70" t="s">
        <v>11</v>
      </c>
      <c r="F8" s="70" t="s">
        <v>313</v>
      </c>
    </row>
    <row r="10" spans="2:22" ht="15.5" thickBot="1" x14ac:dyDescent="0.45">
      <c r="B10" s="24"/>
      <c r="C10" s="24" t="s">
        <v>55</v>
      </c>
      <c r="D10" s="24" t="s">
        <v>229</v>
      </c>
      <c r="E10" s="24"/>
      <c r="F10" s="24"/>
      <c r="I10" s="25"/>
    </row>
    <row r="12" spans="2:22" ht="10.5" x14ac:dyDescent="0.2">
      <c r="C12" s="55"/>
      <c r="D12" s="86" t="s">
        <v>193</v>
      </c>
      <c r="E12" s="86"/>
      <c r="F12" s="86"/>
      <c r="G12" s="56"/>
    </row>
    <row r="13" spans="2:22" ht="10.5" x14ac:dyDescent="0.2">
      <c r="C13" s="55"/>
      <c r="D13" s="44"/>
      <c r="E13" s="44"/>
      <c r="F13" s="44"/>
      <c r="G13" s="44"/>
    </row>
    <row r="14" spans="2:22" ht="23.5" customHeight="1" x14ac:dyDescent="0.2">
      <c r="C14" s="55" t="s">
        <v>230</v>
      </c>
      <c r="D14" s="86" t="s">
        <v>231</v>
      </c>
      <c r="E14" s="86"/>
      <c r="F14" s="86"/>
      <c r="G14" s="57"/>
    </row>
    <row r="15" spans="2:22" ht="32.5" customHeight="1" x14ac:dyDescent="0.2">
      <c r="C15" s="55" t="s">
        <v>232</v>
      </c>
      <c r="D15" s="86" t="s">
        <v>197</v>
      </c>
      <c r="E15" s="86"/>
      <c r="F15" s="86"/>
      <c r="G15" s="57"/>
    </row>
    <row r="16" spans="2:22" ht="50.5" customHeight="1" x14ac:dyDescent="0.2">
      <c r="C16" s="55" t="s">
        <v>233</v>
      </c>
      <c r="D16" s="86" t="s">
        <v>234</v>
      </c>
      <c r="E16" s="86"/>
      <c r="F16" s="86"/>
      <c r="G16" s="57"/>
    </row>
    <row r="17" spans="2:10" ht="11" thickBot="1" x14ac:dyDescent="0.3">
      <c r="C17" s="55" t="s">
        <v>217</v>
      </c>
      <c r="D17" s="28" t="s">
        <v>235</v>
      </c>
      <c r="E17" s="28" t="s">
        <v>202</v>
      </c>
      <c r="F17" s="28" t="s">
        <v>8</v>
      </c>
      <c r="G17" s="28"/>
      <c r="H17" s="28"/>
    </row>
    <row r="18" spans="2:10" ht="30.5" thickTop="1" x14ac:dyDescent="0.2">
      <c r="C18" s="55"/>
      <c r="D18" s="70" t="s">
        <v>312</v>
      </c>
      <c r="E18" s="23">
        <v>1.3</v>
      </c>
      <c r="F18" s="23" t="s">
        <v>314</v>
      </c>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100" t="s">
        <v>237</v>
      </c>
      <c r="E22" s="101"/>
      <c r="F22" s="101"/>
      <c r="G22" s="58"/>
    </row>
    <row r="24" spans="2:10" ht="120" customHeight="1" x14ac:dyDescent="0.2">
      <c r="C24" s="55" t="s">
        <v>206</v>
      </c>
      <c r="D24" s="86" t="s">
        <v>238</v>
      </c>
      <c r="E24" s="86"/>
      <c r="F24" s="86"/>
      <c r="G24" s="57"/>
    </row>
    <row r="25" spans="2:10" ht="10.5" x14ac:dyDescent="0.2">
      <c r="C25" s="55" t="s">
        <v>209</v>
      </c>
      <c r="D25" s="86" t="s">
        <v>239</v>
      </c>
      <c r="E25" s="86"/>
      <c r="F25" s="86"/>
      <c r="G25" s="57"/>
    </row>
    <row r="26" spans="2:10" ht="52" customHeight="1" x14ac:dyDescent="0.2">
      <c r="C26" s="55" t="s">
        <v>211</v>
      </c>
      <c r="D26" s="86" t="s">
        <v>240</v>
      </c>
      <c r="E26" s="86"/>
      <c r="F26" s="86"/>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61" thickTop="1" x14ac:dyDescent="0.25">
      <c r="D30" s="23" t="s">
        <v>315</v>
      </c>
      <c r="E30" s="23">
        <v>1</v>
      </c>
      <c r="F30" s="23">
        <v>0.7</v>
      </c>
      <c r="G30" s="23" t="s">
        <v>316</v>
      </c>
      <c r="H30" s="42">
        <f t="shared" ref="H30:H34" si="0">IF(E30="","",IF(F30/E30&gt;1,1,F30/E30))</f>
        <v>0.7</v>
      </c>
      <c r="I30" s="64"/>
      <c r="J30" s="42"/>
    </row>
    <row r="31" spans="2:10" ht="60.5" x14ac:dyDescent="0.25">
      <c r="D31" s="23" t="s">
        <v>317</v>
      </c>
      <c r="E31" s="23">
        <v>1</v>
      </c>
      <c r="F31" s="23">
        <v>0.9</v>
      </c>
      <c r="G31" s="23" t="s">
        <v>318</v>
      </c>
      <c r="H31" s="42">
        <f t="shared" si="0"/>
        <v>0.9</v>
      </c>
      <c r="I31" s="64"/>
      <c r="J31" s="42"/>
    </row>
    <row r="32" spans="2:10" ht="50.5" x14ac:dyDescent="0.25">
      <c r="D32" s="23" t="s">
        <v>319</v>
      </c>
      <c r="E32" s="23">
        <v>1</v>
      </c>
      <c r="F32" s="23">
        <v>0.85</v>
      </c>
      <c r="G32" s="23" t="s">
        <v>320</v>
      </c>
      <c r="H32" s="42">
        <f t="shared" si="0"/>
        <v>0.85</v>
      </c>
      <c r="I32" s="64"/>
      <c r="J32" s="42"/>
    </row>
    <row r="33" spans="4:10" ht="50.5" x14ac:dyDescent="0.25">
      <c r="D33" s="23" t="s">
        <v>321</v>
      </c>
      <c r="E33" s="23">
        <v>1</v>
      </c>
      <c r="F33" s="23">
        <v>0.7</v>
      </c>
      <c r="G33" s="23" t="s">
        <v>322</v>
      </c>
      <c r="H33" s="42">
        <f t="shared" si="0"/>
        <v>0.7</v>
      </c>
      <c r="I33" s="64"/>
      <c r="J33" s="42"/>
    </row>
    <row r="34" spans="4:10" ht="10.5" x14ac:dyDescent="0.25">
      <c r="D34" s="23"/>
      <c r="E34" s="23"/>
      <c r="F34" s="23"/>
      <c r="G34" s="23"/>
      <c r="H34" s="42" t="str">
        <f t="shared" si="0"/>
        <v/>
      </c>
      <c r="I34" s="64"/>
      <c r="J34" s="42"/>
    </row>
    <row r="37" spans="4:10" ht="10.5" x14ac:dyDescent="0.25">
      <c r="D37" s="8" t="s">
        <v>224</v>
      </c>
      <c r="E37" s="42">
        <f>MIN(H30:H34)</f>
        <v>0.7</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6" t="s">
        <v>245</v>
      </c>
      <c r="E9" s="86"/>
      <c r="F9" s="86"/>
    </row>
    <row r="10" spans="2:9" ht="32.5" customHeight="1" x14ac:dyDescent="0.2">
      <c r="C10" s="55" t="s">
        <v>232</v>
      </c>
      <c r="D10" s="86" t="s">
        <v>246</v>
      </c>
      <c r="E10" s="86"/>
      <c r="F10" s="86"/>
    </row>
    <row r="11" spans="2:9" ht="142.5" customHeight="1" x14ac:dyDescent="0.2">
      <c r="C11" s="55" t="s">
        <v>198</v>
      </c>
      <c r="D11" s="86" t="s">
        <v>247</v>
      </c>
      <c r="E11" s="86"/>
      <c r="F11" s="86"/>
      <c r="I11" s="65" t="s">
        <v>248</v>
      </c>
    </row>
    <row r="13" spans="2:9" ht="10.5" x14ac:dyDescent="0.2">
      <c r="C13" s="55" t="s">
        <v>217</v>
      </c>
    </row>
    <row r="14" spans="2:9" ht="11" thickBot="1" x14ac:dyDescent="0.3">
      <c r="D14" s="28" t="s">
        <v>249</v>
      </c>
      <c r="E14" s="28" t="s">
        <v>250</v>
      </c>
      <c r="F14" s="28" t="s">
        <v>251</v>
      </c>
    </row>
    <row r="15" spans="2:9" ht="70.5" thickTop="1" x14ac:dyDescent="0.2">
      <c r="C15" s="60"/>
      <c r="D15" s="23" t="s">
        <v>310</v>
      </c>
      <c r="E15" s="70">
        <v>15.92</v>
      </c>
      <c r="F15" s="70" t="s">
        <v>309</v>
      </c>
    </row>
    <row r="17" spans="4:6" ht="11" thickBot="1" x14ac:dyDescent="0.3">
      <c r="D17" s="28" t="s">
        <v>279</v>
      </c>
      <c r="E17" s="28" t="s">
        <v>278</v>
      </c>
      <c r="F17" s="28" t="s">
        <v>277</v>
      </c>
    </row>
    <row r="18" spans="4:6" ht="30.5" thickTop="1" x14ac:dyDescent="0.2">
      <c r="D18" s="70" t="s">
        <v>308</v>
      </c>
      <c r="E18" s="70" t="s">
        <v>307</v>
      </c>
      <c r="F18" s="70" t="s">
        <v>132</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28</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265</v>
      </c>
    </row>
    <row r="23" spans="2:4" x14ac:dyDescent="0.2">
      <c r="C23" t="s">
        <v>266</v>
      </c>
    </row>
    <row r="25" spans="2:4" x14ac:dyDescent="0.2">
      <c r="C25" t="s">
        <v>267</v>
      </c>
    </row>
    <row r="26" spans="2:4" x14ac:dyDescent="0.2">
      <c r="C26" t="s">
        <v>54</v>
      </c>
      <c r="D26" s="73" t="s">
        <v>132</v>
      </c>
    </row>
    <row r="27" spans="2:4" ht="10.5" x14ac:dyDescent="0.25">
      <c r="C27" t="s">
        <v>268</v>
      </c>
      <c r="D27" t="s">
        <v>69</v>
      </c>
    </row>
    <row r="28" spans="2:4" ht="10.5" x14ac:dyDescent="0.25">
      <c r="C28" t="s">
        <v>269</v>
      </c>
      <c r="D28" s="73" t="s">
        <v>270</v>
      </c>
    </row>
    <row r="30" spans="2:4" x14ac:dyDescent="0.2">
      <c r="C30" t="s">
        <v>271</v>
      </c>
    </row>
    <row r="31" spans="2:4" x14ac:dyDescent="0.2">
      <c r="C31" t="s">
        <v>54</v>
      </c>
    </row>
    <row r="32" spans="2:4" x14ac:dyDescent="0.2">
      <c r="C32" t="s">
        <v>265</v>
      </c>
    </row>
    <row r="33" spans="3:3" x14ac:dyDescent="0.2">
      <c r="C33" t="s">
        <v>266</v>
      </c>
    </row>
    <row r="34" spans="3:3" x14ac:dyDescent="0.2">
      <c r="C34" t="s">
        <v>272</v>
      </c>
    </row>
    <row r="36" spans="3:3" x14ac:dyDescent="0.2">
      <c r="C36" t="s">
        <v>273</v>
      </c>
    </row>
    <row r="37" spans="3:3" x14ac:dyDescent="0.2">
      <c r="C37" t="s">
        <v>54</v>
      </c>
    </row>
    <row r="38" spans="3:3" x14ac:dyDescent="0.2">
      <c r="C38" t="s">
        <v>274</v>
      </c>
    </row>
    <row r="39" spans="3:3" x14ac:dyDescent="0.2">
      <c r="C39" t="s">
        <v>275</v>
      </c>
    </row>
    <row r="40" spans="3:3" x14ac:dyDescent="0.2">
      <c r="C40" t="s">
        <v>272</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purl.org/dc/elements/1.1/"/>
    <ds:schemaRef ds:uri="http://purl.org/dc/dcmitype/"/>
    <ds:schemaRef ds:uri="http://schemas.microsoft.com/office/2006/documentManagement/types"/>
    <ds:schemaRef ds:uri="http://purl.org/dc/terms/"/>
    <ds:schemaRef ds:uri="518e16b8-fb8a-4972-ae6d-68a0f9d08e9c"/>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A97D8583-6749-42F8-B6E3-E00778D0B63F}"/>
</file>

<file path=customXml/itemProps4.xml><?xml version="1.0" encoding="utf-8"?>
<ds:datastoreItem xmlns:ds="http://schemas.openxmlformats.org/officeDocument/2006/customXml" ds:itemID="{1225ADE7-CA2F-48EA-B365-ECF43B519B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2025-11-10T13:41:56Z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774ef822-6a33-4b22-9011-ca7e93462f4e</vt:lpwstr>
  </property>
  <property fmtid="{D5CDD505-2E9C-101B-9397-08002B2CF9AE}" pid="8" name="TNOC_DocumentSetType">
    <vt:lpwstr/>
  </property>
  <property fmtid="{D5CDD505-2E9C-101B-9397-08002B2CF9AE}" pid="9" name="MediaServiceImageTags">
    <vt:lpwstr/>
  </property>
</Properties>
</file>